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2\0205\МВФ\Квартальный отчет\2025\4 кв_2025\отправка\"/>
    </mc:Choice>
  </mc:AlternateContent>
  <bookViews>
    <workbookView xWindow="12420" yWindow="75" windowWidth="14370" windowHeight="11640" tabRatio="783" activeTab="1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</definedNames>
  <calcPr calcId="152511"/>
</workbook>
</file>

<file path=xl/calcChain.xml><?xml version="1.0" encoding="utf-8"?>
<calcChain xmlns="http://schemas.openxmlformats.org/spreadsheetml/2006/main">
  <c r="H21" i="19" l="1"/>
  <c r="H35" i="19" s="1"/>
  <c r="G42" i="25" l="1"/>
  <c r="G30" i="25"/>
  <c r="G26" i="25"/>
  <c r="G17" i="25"/>
  <c r="G7" i="25"/>
  <c r="G6" i="25" s="1"/>
  <c r="H46" i="24"/>
  <c r="H33" i="24"/>
  <c r="H28" i="24"/>
  <c r="H17" i="24"/>
  <c r="H7" i="24"/>
  <c r="H6" i="24" s="1"/>
  <c r="H8" i="19"/>
  <c r="H32" i="24" l="1"/>
  <c r="H59" i="24"/>
  <c r="H27" i="24"/>
  <c r="G59" i="25"/>
  <c r="G29" i="25"/>
  <c r="G57" i="25" s="1"/>
  <c r="G55" i="25"/>
  <c r="G25" i="25"/>
  <c r="H6" i="19"/>
  <c r="G1" i="25"/>
  <c r="H1" i="19" l="1"/>
  <c r="B4" i="25" l="1"/>
  <c r="A4" i="25"/>
  <c r="C4" i="19"/>
  <c r="B4" i="19"/>
  <c r="C4" i="24"/>
  <c r="B4" i="24"/>
  <c r="I11" i="18"/>
</calcChain>
</file>

<file path=xl/comments1.xml><?xml version="1.0" encoding="utf-8"?>
<comments xmlns="http://schemas.openxmlformats.org/spreadsheetml/2006/main">
  <authors>
    <author>TWickens</author>
    <author>veswaran</author>
  </authors>
  <commentList>
    <comment ref="I8" authorId="0" shapeId="0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>
  <authors>
    <author>TWickens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<sst xmlns="http://schemas.openxmlformats.org/spreadsheetml/2006/main" count="223" uniqueCount="126">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</sst>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"/>
    <numFmt numFmtId="166" formatCode="#,##0.00000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0" fontId="3" fillId="0" borderId="6" xfId="0" applyFont="1" applyFill="1" applyBorder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21" xfId="0" applyFont="1" applyFill="1" applyBorder="1" applyAlignment="1"/>
    <xf numFmtId="165" fontId="0" fillId="0" borderId="0" xfId="0" applyNumberFormat="1" applyFill="1"/>
    <xf numFmtId="166" fontId="0" fillId="0" borderId="0" xfId="0" applyNumberFormat="1"/>
    <xf numFmtId="166" fontId="0" fillId="0" borderId="0" xfId="0" applyNumberFormat="1" applyFill="1"/>
    <xf numFmtId="164" fontId="3" fillId="37" borderId="6" xfId="0" applyNumberFormat="1" applyFont="1" applyFill="1" applyBorder="1"/>
    <xf numFmtId="164" fontId="35" fillId="37" borderId="6" xfId="0" applyNumberFormat="1" applyFont="1" applyFill="1" applyBorder="1"/>
    <xf numFmtId="164" fontId="3" fillId="37" borderId="6" xfId="0" applyNumberFormat="1" applyFont="1" applyFill="1" applyBorder="1" applyAlignment="1">
      <alignment horizontal="right"/>
    </xf>
    <xf numFmtId="0" fontId="4" fillId="35" borderId="6" xfId="20" applyNumberFormat="1" applyFont="1" applyFill="1" applyBorder="1" applyAlignment="1" applyProtection="1">
      <alignment horizontal="center" vertical="center" wrapText="1"/>
    </xf>
    <xf numFmtId="0" fontId="4" fillId="35" borderId="1" xfId="20" applyNumberFormat="1" applyFont="1" applyFill="1" applyBorder="1" applyAlignment="1" applyProtection="1">
      <alignment horizontal="center" vertical="center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Hyperlink" xfId="19"/>
    <cellStyle name="Normal" xfId="20"/>
    <cellStyle name="Normal 2" xfId="21"/>
    <cellStyle name="Normal_Blank Template_GFSYQ_v2.3 Feb 2006" xfId="22"/>
    <cellStyle name="Normal_GYQ_ENG_NOFORMULA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427/AppData/Local/Microsoft/Windows/Temporary%20Internet%20Files/Content.Outlook/7XU5HAT2/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1"/>
    <pageSetUpPr fitToPage="1"/>
  </sheetPr>
  <dimension ref="B1:S18"/>
  <sheetViews>
    <sheetView workbookViewId="0">
      <selection activeCell="I16" sqref="I16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58" t="s">
        <v>28</v>
      </c>
      <c r="G3" s="158"/>
      <c r="H3" s="158"/>
      <c r="I3" s="158"/>
      <c r="J3" s="158"/>
      <c r="K3" s="159"/>
      <c r="L3" s="47"/>
      <c r="M3" s="3"/>
    </row>
    <row r="4" spans="2:19" ht="20.25" x14ac:dyDescent="0.25">
      <c r="B4" s="54"/>
      <c r="C4" s="55"/>
      <c r="D4" s="55"/>
      <c r="E4" s="55"/>
      <c r="F4" s="160" t="s">
        <v>29</v>
      </c>
      <c r="G4" s="160"/>
      <c r="H4" s="160"/>
      <c r="I4" s="160"/>
      <c r="J4" s="160"/>
      <c r="K4" s="161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2025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52"/>
  <sheetViews>
    <sheetView tabSelected="1" zoomScaleNormal="100" zoomScaleSheetLayoutView="9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G34" sqref="G34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38" customWidth="1"/>
    <col min="4" max="4" width="2.5" style="2" customWidth="1"/>
    <col min="5" max="8" width="18.83203125" style="2" customWidth="1"/>
    <col min="9" max="16384" width="9.33203125" style="1"/>
  </cols>
  <sheetData>
    <row r="1" spans="1:8" s="11" customFormat="1" ht="20.25" customHeight="1" x14ac:dyDescent="0.25">
      <c r="A1" s="123"/>
      <c r="B1" s="105"/>
      <c r="C1" s="130"/>
      <c r="D1" s="10"/>
      <c r="E1" s="129"/>
      <c r="F1" s="129"/>
      <c r="G1" s="110"/>
      <c r="H1" s="107" t="str">
        <f>Reporting_Country_Name</f>
        <v>Russian Federation</v>
      </c>
    </row>
    <row r="2" spans="1:8" s="11" customFormat="1" ht="20.25" customHeight="1" x14ac:dyDescent="0.25">
      <c r="A2" s="124"/>
      <c r="B2" s="105"/>
      <c r="C2" s="130"/>
      <c r="D2" s="10"/>
      <c r="E2" s="164" t="s">
        <v>116</v>
      </c>
      <c r="F2" s="164"/>
      <c r="G2" s="164"/>
      <c r="H2" s="164"/>
    </row>
    <row r="3" spans="1:8" s="11" customFormat="1" ht="27.75" customHeight="1" x14ac:dyDescent="0.2">
      <c r="A3" s="165" t="s">
        <v>48</v>
      </c>
      <c r="B3" s="165"/>
      <c r="C3" s="165"/>
      <c r="D3" s="46"/>
      <c r="E3" s="162"/>
      <c r="F3" s="163"/>
      <c r="G3" s="163"/>
      <c r="H3" s="163"/>
    </row>
    <row r="4" spans="1:8" s="11" customFormat="1" x14ac:dyDescent="0.2">
      <c r="A4" s="111"/>
      <c r="B4" s="166" t="str">
        <f>Reporting_Sector_Code</f>
        <v>GG</v>
      </c>
      <c r="C4" s="168" t="str">
        <f>Reporting_Sector_Name</f>
        <v>General Government</v>
      </c>
      <c r="D4" s="115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8" s="11" customFormat="1" ht="36" customHeight="1" x14ac:dyDescent="0.2">
      <c r="A5" s="111"/>
      <c r="B5" s="167"/>
      <c r="C5" s="169"/>
      <c r="D5" s="115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8" ht="14.25" customHeight="1" x14ac:dyDescent="0.2">
      <c r="A6" s="34"/>
      <c r="B6" s="91">
        <v>6</v>
      </c>
      <c r="C6" s="131" t="s">
        <v>49</v>
      </c>
      <c r="D6" s="112"/>
      <c r="E6" s="125">
        <v>168414.95699999999</v>
      </c>
      <c r="F6" s="125">
        <v>168485.38500000001</v>
      </c>
      <c r="G6" s="125">
        <v>172840.04499999998</v>
      </c>
      <c r="H6" s="125">
        <f t="shared" ref="H6" si="0">H7+H8-H21</f>
        <v>203355.04599999997</v>
      </c>
    </row>
    <row r="7" spans="1:8" ht="12" customHeight="1" x14ac:dyDescent="0.2">
      <c r="A7" s="34"/>
      <c r="B7" s="91">
        <v>61</v>
      </c>
      <c r="C7" s="131" t="s">
        <v>50</v>
      </c>
      <c r="D7" s="112"/>
      <c r="E7" s="125">
        <v>129214.515</v>
      </c>
      <c r="F7" s="126">
        <v>129445.156</v>
      </c>
      <c r="G7" s="126">
        <v>130565.281</v>
      </c>
      <c r="H7" s="126">
        <v>170663.94099999999</v>
      </c>
    </row>
    <row r="8" spans="1:8" ht="12" customHeight="1" x14ac:dyDescent="0.2">
      <c r="A8" s="34"/>
      <c r="B8" s="91">
        <v>62</v>
      </c>
      <c r="C8" s="131" t="s">
        <v>51</v>
      </c>
      <c r="D8" s="112"/>
      <c r="E8" s="125">
        <v>76334.784</v>
      </c>
      <c r="F8" s="125">
        <v>75596.620999999999</v>
      </c>
      <c r="G8" s="125">
        <v>80243.084999999992</v>
      </c>
      <c r="H8" s="125">
        <f t="shared" ref="H8" si="1">H10+H11+H12+H13+H14+H15+H16</f>
        <v>76355.180999999997</v>
      </c>
    </row>
    <row r="9" spans="1:8" ht="12" customHeight="1" x14ac:dyDescent="0.2">
      <c r="A9" s="35"/>
      <c r="B9" s="91"/>
      <c r="C9" s="132" t="s">
        <v>107</v>
      </c>
      <c r="D9" s="113"/>
      <c r="E9" s="103"/>
      <c r="F9" s="104"/>
      <c r="G9" s="104"/>
      <c r="H9" s="104"/>
    </row>
    <row r="10" spans="1:8" ht="12" customHeight="1" x14ac:dyDescent="0.2">
      <c r="A10" s="36"/>
      <c r="B10" s="91">
        <v>6202</v>
      </c>
      <c r="C10" s="133" t="s">
        <v>53</v>
      </c>
      <c r="D10" s="112"/>
      <c r="E10" s="103">
        <v>18260.187999999998</v>
      </c>
      <c r="F10" s="104">
        <v>15514.956</v>
      </c>
      <c r="G10" s="104">
        <v>18358.713</v>
      </c>
      <c r="H10" s="104">
        <v>16294.361999999999</v>
      </c>
    </row>
    <row r="11" spans="1:8" ht="12" customHeight="1" x14ac:dyDescent="0.2">
      <c r="A11" s="36"/>
      <c r="B11" s="91">
        <v>6203</v>
      </c>
      <c r="C11" s="133" t="s">
        <v>117</v>
      </c>
      <c r="D11" s="112"/>
      <c r="E11" s="103">
        <v>3552.4360000000001</v>
      </c>
      <c r="F11" s="104">
        <v>3535.5509999999999</v>
      </c>
      <c r="G11" s="104">
        <v>3561.3969999999999</v>
      </c>
      <c r="H11" s="104">
        <v>2986.5830000000001</v>
      </c>
    </row>
    <row r="12" spans="1:8" ht="12" customHeight="1" x14ac:dyDescent="0.2">
      <c r="A12" s="36"/>
      <c r="B12" s="91">
        <v>6204</v>
      </c>
      <c r="C12" s="133" t="s">
        <v>54</v>
      </c>
      <c r="D12" s="112"/>
      <c r="E12" s="103">
        <v>6400.3549999999996</v>
      </c>
      <c r="F12" s="104">
        <v>6430.4179999999997</v>
      </c>
      <c r="G12" s="104">
        <v>6536.8440000000001</v>
      </c>
      <c r="H12" s="104">
        <v>5548.5119999999997</v>
      </c>
    </row>
    <row r="13" spans="1:8" ht="12" customHeight="1" x14ac:dyDescent="0.2">
      <c r="A13" s="36"/>
      <c r="B13" s="91">
        <v>6205</v>
      </c>
      <c r="C13" s="133" t="s">
        <v>55</v>
      </c>
      <c r="D13" s="112"/>
      <c r="E13" s="103">
        <v>21131.27</v>
      </c>
      <c r="F13" s="103">
        <v>21264.065999999999</v>
      </c>
      <c r="G13" s="103">
        <v>21173.746999999999</v>
      </c>
      <c r="H13" s="103">
        <v>22180.255000000001</v>
      </c>
    </row>
    <row r="14" spans="1:8" ht="12" customHeight="1" x14ac:dyDescent="0.2">
      <c r="A14" s="36"/>
      <c r="B14" s="91">
        <v>6206</v>
      </c>
      <c r="C14" s="133" t="s">
        <v>56</v>
      </c>
      <c r="D14" s="112"/>
      <c r="E14" s="103"/>
      <c r="F14" s="103"/>
      <c r="G14" s="103"/>
      <c r="H14" s="103"/>
    </row>
    <row r="15" spans="1:8" ht="12" customHeight="1" x14ac:dyDescent="0.2">
      <c r="A15" s="36"/>
      <c r="B15" s="91">
        <v>6207</v>
      </c>
      <c r="C15" s="133" t="s">
        <v>57</v>
      </c>
      <c r="D15" s="112"/>
      <c r="E15" s="103"/>
      <c r="F15" s="103"/>
      <c r="G15" s="103"/>
      <c r="H15" s="103"/>
    </row>
    <row r="16" spans="1:8" ht="12" customHeight="1" x14ac:dyDescent="0.2">
      <c r="A16" s="36"/>
      <c r="B16" s="91">
        <v>6208</v>
      </c>
      <c r="C16" s="133" t="s">
        <v>58</v>
      </c>
      <c r="D16" s="112"/>
      <c r="E16" s="103">
        <v>26990.535</v>
      </c>
      <c r="F16" s="103">
        <v>28851.63</v>
      </c>
      <c r="G16" s="103">
        <v>30612.383999999998</v>
      </c>
      <c r="H16" s="103">
        <v>29345.469000000001</v>
      </c>
    </row>
    <row r="17" spans="1:8" ht="12" customHeight="1" x14ac:dyDescent="0.2">
      <c r="A17" s="35"/>
      <c r="B17" s="91"/>
      <c r="C17" s="132" t="s">
        <v>109</v>
      </c>
      <c r="D17" s="114"/>
      <c r="E17" s="103"/>
      <c r="F17" s="103"/>
      <c r="G17" s="103"/>
      <c r="H17" s="103"/>
    </row>
    <row r="18" spans="1:8" ht="12" customHeight="1" x14ac:dyDescent="0.2">
      <c r="A18" s="36"/>
      <c r="B18" s="91">
        <v>621</v>
      </c>
      <c r="C18" s="133" t="s">
        <v>110</v>
      </c>
      <c r="D18" s="114"/>
      <c r="E18" s="103">
        <v>70318.570999999996</v>
      </c>
      <c r="F18" s="103">
        <v>69562.244999999995</v>
      </c>
      <c r="G18" s="103">
        <v>74131.880999999994</v>
      </c>
      <c r="H18" s="103">
        <v>71268.585000000006</v>
      </c>
    </row>
    <row r="19" spans="1:8" ht="12" customHeight="1" x14ac:dyDescent="0.2">
      <c r="A19" s="36"/>
      <c r="B19" s="91">
        <v>622</v>
      </c>
      <c r="C19" s="133" t="s">
        <v>111</v>
      </c>
      <c r="D19" s="114"/>
      <c r="E19" s="103">
        <v>6016.2129999999997</v>
      </c>
      <c r="F19" s="103">
        <v>6034.3760000000002</v>
      </c>
      <c r="G19" s="103">
        <v>6111.2039999999997</v>
      </c>
      <c r="H19" s="103">
        <v>5086.5959999999995</v>
      </c>
    </row>
    <row r="20" spans="1:8" ht="12" customHeight="1" x14ac:dyDescent="0.2">
      <c r="A20" s="36"/>
      <c r="B20" s="91">
        <v>6201</v>
      </c>
      <c r="C20" s="133" t="s">
        <v>52</v>
      </c>
      <c r="D20" s="114"/>
      <c r="E20" s="103"/>
      <c r="F20" s="103"/>
      <c r="G20" s="103"/>
      <c r="H20" s="103"/>
    </row>
    <row r="21" spans="1:8" ht="12" customHeight="1" x14ac:dyDescent="0.2">
      <c r="A21" s="34"/>
      <c r="B21" s="91">
        <v>63</v>
      </c>
      <c r="C21" s="131" t="s">
        <v>59</v>
      </c>
      <c r="D21" s="112"/>
      <c r="E21" s="125">
        <v>37134.342000000004</v>
      </c>
      <c r="F21" s="125">
        <v>36556.392</v>
      </c>
      <c r="G21" s="125">
        <v>37968.320999999996</v>
      </c>
      <c r="H21" s="125">
        <f t="shared" ref="H21" si="2">H23+H24+H25+H26+H27+H28+H29+H30</f>
        <v>43664.076000000001</v>
      </c>
    </row>
    <row r="22" spans="1:8" ht="12" customHeight="1" x14ac:dyDescent="0.2">
      <c r="A22" s="35"/>
      <c r="B22" s="91"/>
      <c r="C22" s="132" t="s">
        <v>107</v>
      </c>
      <c r="D22" s="113"/>
      <c r="E22" s="103"/>
      <c r="F22" s="103"/>
      <c r="G22" s="103"/>
      <c r="H22" s="103"/>
    </row>
    <row r="23" spans="1:8" ht="12" customHeight="1" x14ac:dyDescent="0.2">
      <c r="A23" s="36"/>
      <c r="B23" s="91">
        <v>6301</v>
      </c>
      <c r="C23" s="134" t="s">
        <v>112</v>
      </c>
      <c r="D23" s="113"/>
      <c r="E23" s="103"/>
      <c r="F23" s="103"/>
      <c r="G23" s="103"/>
      <c r="H23" s="103"/>
    </row>
    <row r="24" spans="1:8" ht="12" customHeight="1" x14ac:dyDescent="0.2">
      <c r="A24" s="36"/>
      <c r="B24" s="91">
        <v>6302</v>
      </c>
      <c r="C24" s="133" t="s">
        <v>53</v>
      </c>
      <c r="D24" s="112"/>
      <c r="E24" s="103"/>
      <c r="F24" s="103"/>
      <c r="G24" s="103"/>
      <c r="H24" s="103"/>
    </row>
    <row r="25" spans="1:8" ht="12" customHeight="1" x14ac:dyDescent="0.2">
      <c r="A25" s="36"/>
      <c r="B25" s="91">
        <v>6303</v>
      </c>
      <c r="C25" s="133" t="s">
        <v>117</v>
      </c>
      <c r="D25" s="112"/>
      <c r="E25" s="103">
        <v>26472.062000000002</v>
      </c>
      <c r="F25" s="103">
        <v>27521.374</v>
      </c>
      <c r="G25" s="103">
        <v>28208.796999999999</v>
      </c>
      <c r="H25" s="103">
        <v>31933.256000000001</v>
      </c>
    </row>
    <row r="26" spans="1:8" ht="12" customHeight="1" x14ac:dyDescent="0.2">
      <c r="A26" s="36"/>
      <c r="B26" s="91">
        <v>6304</v>
      </c>
      <c r="C26" s="133" t="s">
        <v>54</v>
      </c>
      <c r="D26" s="112"/>
      <c r="E26" s="103">
        <v>410.971</v>
      </c>
      <c r="F26" s="103">
        <v>493.779</v>
      </c>
      <c r="G26" s="103">
        <v>551.68200000000002</v>
      </c>
      <c r="H26" s="103">
        <v>1039.4290000000001</v>
      </c>
    </row>
    <row r="27" spans="1:8" s="2" customFormat="1" ht="12" customHeight="1" x14ac:dyDescent="0.2">
      <c r="A27" s="36"/>
      <c r="B27" s="97">
        <v>6305</v>
      </c>
      <c r="C27" s="133" t="s">
        <v>55</v>
      </c>
      <c r="D27" s="112"/>
      <c r="E27" s="103"/>
      <c r="F27" s="103"/>
      <c r="G27" s="103"/>
      <c r="H27" s="103"/>
    </row>
    <row r="28" spans="1:8" ht="12" customHeight="1" x14ac:dyDescent="0.2">
      <c r="A28" s="36"/>
      <c r="B28" s="91">
        <v>6306</v>
      </c>
      <c r="C28" s="133" t="s">
        <v>56</v>
      </c>
      <c r="D28" s="112"/>
      <c r="E28" s="103"/>
      <c r="F28" s="103"/>
      <c r="G28" s="103"/>
      <c r="H28" s="103"/>
    </row>
    <row r="29" spans="1:8" ht="12" customHeight="1" x14ac:dyDescent="0.2">
      <c r="A29" s="36"/>
      <c r="B29" s="91">
        <v>6307</v>
      </c>
      <c r="C29" s="133" t="s">
        <v>57</v>
      </c>
      <c r="D29" s="112"/>
      <c r="E29" s="103"/>
      <c r="F29" s="103"/>
      <c r="G29" s="103"/>
      <c r="H29" s="103"/>
    </row>
    <row r="30" spans="1:8" ht="12" customHeight="1" x14ac:dyDescent="0.2">
      <c r="A30" s="36"/>
      <c r="B30" s="91">
        <v>6308</v>
      </c>
      <c r="C30" s="133" t="s">
        <v>60</v>
      </c>
      <c r="D30" s="112"/>
      <c r="E30" s="103">
        <v>10251.308999999999</v>
      </c>
      <c r="F30" s="103">
        <v>8541.2389999999996</v>
      </c>
      <c r="G30" s="103">
        <v>9207.8420000000006</v>
      </c>
      <c r="H30" s="103">
        <v>10691.391</v>
      </c>
    </row>
    <row r="31" spans="1:8" ht="12" customHeight="1" x14ac:dyDescent="0.2">
      <c r="A31" s="35"/>
      <c r="B31" s="91"/>
      <c r="C31" s="132" t="s">
        <v>113</v>
      </c>
      <c r="D31" s="114"/>
      <c r="E31" s="103"/>
      <c r="F31" s="103"/>
      <c r="G31" s="103"/>
      <c r="H31" s="103"/>
    </row>
    <row r="32" spans="1:8" ht="12" customHeight="1" x14ac:dyDescent="0.2">
      <c r="A32" s="36"/>
      <c r="B32" s="91">
        <v>631</v>
      </c>
      <c r="C32" s="133" t="s">
        <v>110</v>
      </c>
      <c r="D32" s="114"/>
      <c r="E32" s="103">
        <v>35146.997000000003</v>
      </c>
      <c r="F32" s="103">
        <v>34569.031999999999</v>
      </c>
      <c r="G32" s="103">
        <v>35984.899999999994</v>
      </c>
      <c r="H32" s="103">
        <v>41822.114000000001</v>
      </c>
    </row>
    <row r="33" spans="1:8" ht="12" customHeight="1" x14ac:dyDescent="0.2">
      <c r="A33" s="36"/>
      <c r="B33" s="91">
        <v>632</v>
      </c>
      <c r="C33" s="133" t="s">
        <v>111</v>
      </c>
      <c r="D33" s="114"/>
      <c r="E33" s="103">
        <v>1987.345</v>
      </c>
      <c r="F33" s="103">
        <v>1987.36</v>
      </c>
      <c r="G33" s="103">
        <v>1983.421</v>
      </c>
      <c r="H33" s="103">
        <v>1841.962</v>
      </c>
    </row>
    <row r="34" spans="1:8" ht="12" customHeight="1" x14ac:dyDescent="0.2">
      <c r="A34" s="37"/>
      <c r="B34" s="91"/>
      <c r="C34" s="135" t="s">
        <v>118</v>
      </c>
      <c r="D34" s="114"/>
      <c r="E34" s="103"/>
      <c r="F34" s="103"/>
      <c r="G34" s="103"/>
      <c r="H34" s="103"/>
    </row>
    <row r="35" spans="1:8" ht="12" customHeight="1" x14ac:dyDescent="0.2">
      <c r="A35" s="38"/>
      <c r="B35" s="91" t="s">
        <v>25</v>
      </c>
      <c r="C35" s="136" t="s">
        <v>61</v>
      </c>
      <c r="D35" s="112"/>
      <c r="E35" s="103">
        <v>39200.441999999995</v>
      </c>
      <c r="F35" s="103">
        <v>39040.228999999999</v>
      </c>
      <c r="G35" s="103">
        <v>42274.763999999996</v>
      </c>
      <c r="H35" s="103">
        <f t="shared" ref="H35" si="3">H8-H21</f>
        <v>32691.104999999996</v>
      </c>
    </row>
    <row r="36" spans="1:8" ht="12" customHeight="1" x14ac:dyDescent="0.2">
      <c r="A36" s="38"/>
      <c r="B36" s="91" t="s">
        <v>24</v>
      </c>
      <c r="C36" s="136" t="s">
        <v>62</v>
      </c>
      <c r="D36" s="112"/>
      <c r="E36" s="103"/>
      <c r="F36" s="103"/>
      <c r="G36" s="103"/>
      <c r="H36" s="103"/>
    </row>
    <row r="37" spans="1:8" customFormat="1" x14ac:dyDescent="0.2">
      <c r="C37" s="137"/>
      <c r="E37" s="31"/>
      <c r="F37" s="31"/>
      <c r="G37" s="31"/>
      <c r="H37" s="31"/>
    </row>
    <row r="38" spans="1:8" customFormat="1" x14ac:dyDescent="0.2">
      <c r="C38" s="137"/>
      <c r="E38" s="152"/>
      <c r="F38" s="152"/>
      <c r="G38" s="152"/>
      <c r="H38" s="152"/>
    </row>
    <row r="39" spans="1:8" customFormat="1" x14ac:dyDescent="0.2">
      <c r="C39" s="137"/>
      <c r="E39" s="152"/>
      <c r="F39" s="152"/>
      <c r="G39" s="152"/>
      <c r="H39" s="152"/>
    </row>
    <row r="40" spans="1:8" customFormat="1" x14ac:dyDescent="0.2">
      <c r="C40" s="137"/>
      <c r="E40" s="152"/>
      <c r="F40" s="152"/>
      <c r="G40" s="152"/>
      <c r="H40" s="152"/>
    </row>
    <row r="41" spans="1:8" customFormat="1" x14ac:dyDescent="0.2">
      <c r="C41" s="137"/>
      <c r="E41" s="152"/>
      <c r="F41" s="152"/>
      <c r="G41" s="152"/>
      <c r="H41" s="152"/>
    </row>
    <row r="42" spans="1:8" customFormat="1" x14ac:dyDescent="0.2">
      <c r="C42" s="137"/>
      <c r="E42" s="152"/>
      <c r="F42" s="152"/>
      <c r="G42" s="152"/>
      <c r="H42" s="152"/>
    </row>
    <row r="43" spans="1:8" customFormat="1" x14ac:dyDescent="0.2">
      <c r="C43" s="137"/>
      <c r="E43" s="152"/>
      <c r="F43" s="152"/>
      <c r="G43" s="152"/>
      <c r="H43" s="152"/>
    </row>
    <row r="44" spans="1:8" customFormat="1" x14ac:dyDescent="0.2">
      <c r="C44" s="137"/>
      <c r="E44" s="152"/>
      <c r="F44" s="152"/>
      <c r="G44" s="152"/>
      <c r="H44" s="152"/>
    </row>
    <row r="45" spans="1:8" customFormat="1" x14ac:dyDescent="0.2">
      <c r="C45" s="137"/>
      <c r="E45" s="31"/>
      <c r="F45" s="31"/>
      <c r="G45" s="31"/>
      <c r="H45" s="31"/>
    </row>
    <row r="46" spans="1:8" customFormat="1" x14ac:dyDescent="0.2">
      <c r="C46" s="137"/>
      <c r="E46" s="31"/>
      <c r="F46" s="31"/>
      <c r="G46" s="31"/>
      <c r="H46" s="31"/>
    </row>
    <row r="47" spans="1:8" customFormat="1" x14ac:dyDescent="0.2">
      <c r="C47" s="137"/>
      <c r="E47" s="31"/>
      <c r="F47" s="31"/>
      <c r="G47" s="31"/>
      <c r="H47" s="31"/>
    </row>
    <row r="48" spans="1:8" customFormat="1" x14ac:dyDescent="0.2">
      <c r="C48" s="137"/>
      <c r="E48" s="31"/>
      <c r="F48" s="31"/>
      <c r="G48" s="31"/>
      <c r="H48" s="31"/>
    </row>
    <row r="49" spans="3:8" customFormat="1" x14ac:dyDescent="0.2">
      <c r="C49" s="137"/>
      <c r="E49" s="31"/>
      <c r="F49" s="31"/>
      <c r="G49" s="31"/>
      <c r="H49" s="31"/>
    </row>
    <row r="50" spans="3:8" customFormat="1" x14ac:dyDescent="0.2">
      <c r="C50" s="137"/>
      <c r="E50" s="31"/>
      <c r="F50" s="31"/>
      <c r="G50" s="31"/>
      <c r="H50" s="31"/>
    </row>
    <row r="51" spans="3:8" customFormat="1" x14ac:dyDescent="0.2">
      <c r="C51" s="137"/>
      <c r="E51" s="31"/>
      <c r="F51" s="31"/>
      <c r="G51" s="31"/>
      <c r="H51" s="31"/>
    </row>
    <row r="52" spans="3:8" customFormat="1" x14ac:dyDescent="0.2">
      <c r="C52" s="137"/>
      <c r="E52" s="31"/>
      <c r="F52" s="31"/>
      <c r="G52" s="31"/>
      <c r="H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59055118110236227" right="0.39370078740157483" top="0.39370078740157483" bottom="0.39370078740157483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J86"/>
  <sheetViews>
    <sheetView zoomScaleNormal="100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H22" sqref="H22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38" customWidth="1"/>
    <col min="4" max="4" width="1.83203125" style="2" customWidth="1"/>
    <col min="5" max="8" width="18.1640625" style="2" customWidth="1"/>
    <col min="9" max="9" width="9.33203125" style="1" customWidth="1"/>
    <col min="10" max="16384" width="9.33203125" style="1"/>
  </cols>
  <sheetData>
    <row r="1" spans="1:10" s="11" customFormat="1" ht="18.75" customHeight="1" x14ac:dyDescent="0.25">
      <c r="A1" s="86"/>
      <c r="B1" s="105"/>
      <c r="C1" s="130"/>
      <c r="D1" s="105"/>
      <c r="E1" s="110"/>
      <c r="F1" s="110"/>
      <c r="G1" s="110"/>
      <c r="H1" s="110" t="s">
        <v>32</v>
      </c>
      <c r="I1" s="107"/>
    </row>
    <row r="2" spans="1:10" s="11" customFormat="1" ht="18" x14ac:dyDescent="0.25">
      <c r="A2" s="9"/>
      <c r="B2" s="127"/>
      <c r="C2" s="139"/>
      <c r="D2" s="105"/>
      <c r="E2" s="164" t="s">
        <v>116</v>
      </c>
      <c r="F2" s="164"/>
      <c r="G2" s="164"/>
      <c r="H2" s="164"/>
      <c r="I2" s="109"/>
      <c r="J2" s="108"/>
    </row>
    <row r="3" spans="1:10" s="11" customFormat="1" ht="33.75" customHeight="1" x14ac:dyDescent="0.2">
      <c r="A3" s="87"/>
      <c r="B3" s="170" t="s">
        <v>106</v>
      </c>
      <c r="C3" s="171"/>
      <c r="D3" s="106"/>
      <c r="E3" s="162"/>
      <c r="F3" s="163"/>
      <c r="G3" s="163"/>
      <c r="H3" s="163"/>
    </row>
    <row r="4" spans="1:10" s="11" customFormat="1" x14ac:dyDescent="0.2">
      <c r="A4" s="149"/>
      <c r="B4" s="172" t="str">
        <f>Reporting_Sector_Code</f>
        <v>GG</v>
      </c>
      <c r="C4" s="168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10" s="11" customFormat="1" ht="37.5" customHeight="1" x14ac:dyDescent="0.2">
      <c r="A5" s="89"/>
      <c r="B5" s="173"/>
      <c r="C5" s="169"/>
      <c r="D5" s="90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10" ht="12.75" customHeight="1" x14ac:dyDescent="0.2">
      <c r="A6" s="34"/>
      <c r="B6" s="91">
        <v>1</v>
      </c>
      <c r="C6" s="131" t="s">
        <v>63</v>
      </c>
      <c r="D6" s="92"/>
      <c r="E6" s="125">
        <v>18653.012999999999</v>
      </c>
      <c r="F6" s="125">
        <v>16930.127</v>
      </c>
      <c r="G6" s="125">
        <v>22071.125</v>
      </c>
      <c r="H6" s="125">
        <f t="shared" ref="H6" si="0">H7+H14+H15+H16</f>
        <v>0</v>
      </c>
    </row>
    <row r="7" spans="1:10" ht="12.75" customHeight="1" x14ac:dyDescent="0.2">
      <c r="A7" s="38"/>
      <c r="B7" s="91">
        <v>11</v>
      </c>
      <c r="C7" s="133" t="s">
        <v>64</v>
      </c>
      <c r="D7" s="93"/>
      <c r="E7" s="103">
        <v>10161.348</v>
      </c>
      <c r="F7" s="103">
        <v>8332.5220000000008</v>
      </c>
      <c r="G7" s="103">
        <v>12038.610999999999</v>
      </c>
      <c r="H7" s="103">
        <f t="shared" ref="H7" si="1">H8+H9+H10+H11+H12+H13</f>
        <v>0</v>
      </c>
    </row>
    <row r="8" spans="1:10" ht="12.75" customHeight="1" x14ac:dyDescent="0.2">
      <c r="A8" s="38"/>
      <c r="B8" s="91">
        <v>111</v>
      </c>
      <c r="C8" s="133" t="s">
        <v>65</v>
      </c>
      <c r="D8" s="94"/>
      <c r="E8" s="103">
        <v>4510.2439999999997</v>
      </c>
      <c r="F8" s="104">
        <v>3859.9760000000001</v>
      </c>
      <c r="G8" s="103">
        <v>5567.7879999999996</v>
      </c>
      <c r="H8" s="103"/>
    </row>
    <row r="9" spans="1:10" ht="12.75" customHeight="1" x14ac:dyDescent="0.2">
      <c r="A9" s="38"/>
      <c r="B9" s="91">
        <v>112</v>
      </c>
      <c r="C9" s="133" t="s">
        <v>66</v>
      </c>
      <c r="D9" s="94"/>
      <c r="E9" s="103"/>
      <c r="F9" s="104"/>
      <c r="G9" s="103"/>
      <c r="H9" s="103"/>
    </row>
    <row r="10" spans="1:10" ht="12.75" customHeight="1" x14ac:dyDescent="0.2">
      <c r="A10" s="38"/>
      <c r="B10" s="91">
        <v>113</v>
      </c>
      <c r="C10" s="133" t="s">
        <v>67</v>
      </c>
      <c r="D10" s="94"/>
      <c r="E10" s="103">
        <v>739.69799999999998</v>
      </c>
      <c r="F10" s="104">
        <v>31.858000000000001</v>
      </c>
      <c r="G10" s="103">
        <v>593.30899999999997</v>
      </c>
      <c r="H10" s="103"/>
    </row>
    <row r="11" spans="1:10" ht="12.75" customHeight="1" x14ac:dyDescent="0.2">
      <c r="A11" s="38"/>
      <c r="B11" s="91">
        <v>114</v>
      </c>
      <c r="C11" s="133" t="s">
        <v>68</v>
      </c>
      <c r="D11" s="94"/>
      <c r="E11" s="103">
        <v>4380.93</v>
      </c>
      <c r="F11" s="104">
        <v>4084.0279999999998</v>
      </c>
      <c r="G11" s="103">
        <v>5427.1639999999998</v>
      </c>
      <c r="H11" s="103"/>
    </row>
    <row r="12" spans="1:10" ht="12.75" customHeight="1" x14ac:dyDescent="0.2">
      <c r="A12" s="38"/>
      <c r="B12" s="91">
        <v>115</v>
      </c>
      <c r="C12" s="133" t="s">
        <v>69</v>
      </c>
      <c r="D12" s="94"/>
      <c r="E12" s="103">
        <v>530.25900000000001</v>
      </c>
      <c r="F12" s="104">
        <v>356.65100000000001</v>
      </c>
      <c r="G12" s="103">
        <v>451.98</v>
      </c>
      <c r="H12" s="103"/>
    </row>
    <row r="13" spans="1:10" ht="12.75" customHeight="1" x14ac:dyDescent="0.2">
      <c r="A13" s="38"/>
      <c r="B13" s="91">
        <v>116</v>
      </c>
      <c r="C13" s="133" t="s">
        <v>70</v>
      </c>
      <c r="D13" s="94"/>
      <c r="E13" s="103">
        <v>0.217</v>
      </c>
      <c r="F13" s="104">
        <v>8.9999999999999993E-3</v>
      </c>
      <c r="G13" s="103">
        <v>-1.63</v>
      </c>
      <c r="H13" s="103"/>
    </row>
    <row r="14" spans="1:10" ht="12.75" customHeight="1" x14ac:dyDescent="0.2">
      <c r="A14" s="38"/>
      <c r="B14" s="91">
        <v>12</v>
      </c>
      <c r="C14" s="133" t="s">
        <v>71</v>
      </c>
      <c r="D14" s="93"/>
      <c r="E14" s="103">
        <v>3481.0859999999998</v>
      </c>
      <c r="F14" s="104">
        <v>3353.5720000000001</v>
      </c>
      <c r="G14" s="103">
        <v>3971.902</v>
      </c>
      <c r="H14" s="103"/>
    </row>
    <row r="15" spans="1:10" ht="12.75" customHeight="1" x14ac:dyDescent="0.2">
      <c r="A15" s="38"/>
      <c r="B15" s="91">
        <v>13</v>
      </c>
      <c r="C15" s="133" t="s">
        <v>72</v>
      </c>
      <c r="D15" s="93"/>
      <c r="E15" s="103">
        <v>0.13100000000000001</v>
      </c>
      <c r="F15" s="104">
        <v>0</v>
      </c>
      <c r="G15" s="103">
        <v>-0.13400000000000001</v>
      </c>
      <c r="H15" s="103"/>
    </row>
    <row r="16" spans="1:10" ht="12.75" customHeight="1" x14ac:dyDescent="0.2">
      <c r="A16" s="38"/>
      <c r="B16" s="91">
        <v>14</v>
      </c>
      <c r="C16" s="133" t="s">
        <v>73</v>
      </c>
      <c r="D16" s="93"/>
      <c r="E16" s="103">
        <v>5010.4480000000003</v>
      </c>
      <c r="F16" s="104">
        <v>5244.0330000000004</v>
      </c>
      <c r="G16" s="103">
        <v>6060.7460000000001</v>
      </c>
      <c r="H16" s="103"/>
    </row>
    <row r="17" spans="1:8" ht="12.75" customHeight="1" x14ac:dyDescent="0.2">
      <c r="A17" s="34"/>
      <c r="B17" s="91">
        <v>2</v>
      </c>
      <c r="C17" s="131" t="s">
        <v>74</v>
      </c>
      <c r="D17" s="92"/>
      <c r="E17" s="125">
        <v>16870.862000000001</v>
      </c>
      <c r="F17" s="125">
        <v>16859.703000000001</v>
      </c>
      <c r="G17" s="125">
        <v>17497.330999999998</v>
      </c>
      <c r="H17" s="125">
        <f t="shared" ref="H17" si="2">H18+H19+H20+H21+H22+H23+H24+H25</f>
        <v>0</v>
      </c>
    </row>
    <row r="18" spans="1:8" ht="12.75" customHeight="1" x14ac:dyDescent="0.2">
      <c r="A18" s="38"/>
      <c r="B18" s="91">
        <v>21</v>
      </c>
      <c r="C18" s="133" t="s">
        <v>75</v>
      </c>
      <c r="D18" s="93"/>
      <c r="E18" s="153"/>
      <c r="F18" s="155"/>
      <c r="G18" s="153"/>
      <c r="H18" s="153"/>
    </row>
    <row r="19" spans="1:8" ht="12.75" customHeight="1" x14ac:dyDescent="0.2">
      <c r="A19" s="38"/>
      <c r="B19" s="91">
        <v>22</v>
      </c>
      <c r="C19" s="133" t="s">
        <v>76</v>
      </c>
      <c r="D19" s="93"/>
      <c r="E19" s="153"/>
      <c r="F19" s="155"/>
      <c r="G19" s="153"/>
      <c r="H19" s="153"/>
    </row>
    <row r="20" spans="1:8" ht="12.75" customHeight="1" x14ac:dyDescent="0.2">
      <c r="A20" s="38"/>
      <c r="B20" s="91">
        <v>23</v>
      </c>
      <c r="C20" s="133" t="s">
        <v>77</v>
      </c>
      <c r="D20" s="93"/>
      <c r="E20" s="153"/>
      <c r="F20" s="155"/>
      <c r="G20" s="153"/>
      <c r="H20" s="153"/>
    </row>
    <row r="21" spans="1:8" ht="12.75" customHeight="1" x14ac:dyDescent="0.2">
      <c r="A21" s="38"/>
      <c r="B21" s="91">
        <v>24</v>
      </c>
      <c r="C21" s="133" t="s">
        <v>78</v>
      </c>
      <c r="D21" s="93"/>
      <c r="E21" s="153"/>
      <c r="F21" s="155"/>
      <c r="G21" s="153"/>
      <c r="H21" s="153"/>
    </row>
    <row r="22" spans="1:8" ht="12.75" customHeight="1" x14ac:dyDescent="0.2">
      <c r="A22" s="38"/>
      <c r="B22" s="91">
        <v>25</v>
      </c>
      <c r="C22" s="133" t="s">
        <v>79</v>
      </c>
      <c r="D22" s="93"/>
      <c r="E22" s="153"/>
      <c r="F22" s="155"/>
      <c r="G22" s="153"/>
      <c r="H22" s="153"/>
    </row>
    <row r="23" spans="1:8" ht="12.75" customHeight="1" x14ac:dyDescent="0.2">
      <c r="A23" s="38"/>
      <c r="B23" s="91">
        <v>26</v>
      </c>
      <c r="C23" s="133" t="s">
        <v>72</v>
      </c>
      <c r="D23" s="93"/>
      <c r="E23" s="153"/>
      <c r="F23" s="155"/>
      <c r="G23" s="153"/>
      <c r="H23" s="153"/>
    </row>
    <row r="24" spans="1:8" ht="12.75" customHeight="1" x14ac:dyDescent="0.2">
      <c r="A24" s="38"/>
      <c r="B24" s="91">
        <v>27</v>
      </c>
      <c r="C24" s="133" t="s">
        <v>80</v>
      </c>
      <c r="D24" s="93"/>
      <c r="E24" s="153"/>
      <c r="F24" s="155"/>
      <c r="G24" s="153"/>
      <c r="H24" s="153"/>
    </row>
    <row r="25" spans="1:8" ht="12.75" customHeight="1" x14ac:dyDescent="0.2">
      <c r="A25" s="38"/>
      <c r="B25" s="91">
        <v>28</v>
      </c>
      <c r="C25" s="133" t="s">
        <v>81</v>
      </c>
      <c r="D25" s="93"/>
      <c r="E25" s="153"/>
      <c r="F25" s="155"/>
      <c r="G25" s="153"/>
      <c r="H25" s="153"/>
    </row>
    <row r="26" spans="1:8" ht="12.75" customHeight="1" x14ac:dyDescent="0.2">
      <c r="A26" s="40"/>
      <c r="B26" s="91" t="s">
        <v>18</v>
      </c>
      <c r="C26" s="140" t="s">
        <v>82</v>
      </c>
      <c r="D26" s="95"/>
      <c r="E26" s="126">
        <v>2516.462</v>
      </c>
      <c r="F26" s="126">
        <v>804.73599999999999</v>
      </c>
      <c r="G26" s="126">
        <v>5308.1040000000003</v>
      </c>
      <c r="H26" s="126"/>
    </row>
    <row r="27" spans="1:8" ht="12.75" customHeight="1" x14ac:dyDescent="0.2">
      <c r="A27" s="44"/>
      <c r="B27" s="91" t="s">
        <v>19</v>
      </c>
      <c r="C27" s="141" t="s">
        <v>83</v>
      </c>
      <c r="D27" s="96"/>
      <c r="E27" s="126">
        <v>1782.150999999998</v>
      </c>
      <c r="F27" s="126">
        <v>70.423999999999069</v>
      </c>
      <c r="G27" s="126">
        <v>4573.7940000000017</v>
      </c>
      <c r="H27" s="126">
        <f t="shared" ref="H27" si="3">H6-H17</f>
        <v>0</v>
      </c>
    </row>
    <row r="28" spans="1:8" ht="12.75" customHeight="1" x14ac:dyDescent="0.2">
      <c r="A28" s="45"/>
      <c r="B28" s="97">
        <v>31</v>
      </c>
      <c r="C28" s="142" t="s">
        <v>84</v>
      </c>
      <c r="D28" s="98"/>
      <c r="E28" s="126">
        <v>1059.08</v>
      </c>
      <c r="F28" s="126">
        <v>1353.4680000000001</v>
      </c>
      <c r="G28" s="126">
        <v>1120.124</v>
      </c>
      <c r="H28" s="126">
        <f t="shared" ref="H28" si="4">H29-H30-H31</f>
        <v>0</v>
      </c>
    </row>
    <row r="29" spans="1:8" ht="12.75" customHeight="1" x14ac:dyDescent="0.2">
      <c r="A29" s="45"/>
      <c r="B29" s="97">
        <v>31.1</v>
      </c>
      <c r="C29" s="143" t="s">
        <v>85</v>
      </c>
      <c r="D29" s="99"/>
      <c r="E29" s="155"/>
      <c r="F29" s="155"/>
      <c r="G29" s="155"/>
      <c r="H29" s="155"/>
    </row>
    <row r="30" spans="1:8" ht="12.75" customHeight="1" x14ac:dyDescent="0.2">
      <c r="A30" s="45"/>
      <c r="B30" s="97">
        <v>31.2</v>
      </c>
      <c r="C30" s="143" t="s">
        <v>86</v>
      </c>
      <c r="D30" s="99"/>
      <c r="E30" s="155"/>
      <c r="F30" s="155"/>
      <c r="G30" s="155"/>
      <c r="H30" s="155"/>
    </row>
    <row r="31" spans="1:8" ht="12.75" customHeight="1" x14ac:dyDescent="0.2">
      <c r="A31" s="45"/>
      <c r="B31" s="97">
        <v>31.3</v>
      </c>
      <c r="C31" s="143" t="s">
        <v>87</v>
      </c>
      <c r="D31" s="99"/>
      <c r="E31" s="155"/>
      <c r="F31" s="155"/>
      <c r="G31" s="155"/>
      <c r="H31" s="155"/>
    </row>
    <row r="32" spans="1:8" ht="12.75" customHeight="1" x14ac:dyDescent="0.2">
      <c r="A32" s="40"/>
      <c r="B32" s="91" t="s">
        <v>20</v>
      </c>
      <c r="C32" s="140" t="s">
        <v>88</v>
      </c>
      <c r="D32" s="95"/>
      <c r="E32" s="126">
        <v>723.07099999999809</v>
      </c>
      <c r="F32" s="126">
        <v>-1283.044000000001</v>
      </c>
      <c r="G32" s="126">
        <v>3453.6700000000019</v>
      </c>
      <c r="H32" s="126">
        <f t="shared" ref="H32" si="5">H6-H17-H28</f>
        <v>0</v>
      </c>
    </row>
    <row r="33" spans="1:8" ht="12.75" customHeight="1" x14ac:dyDescent="0.2">
      <c r="A33" s="34"/>
      <c r="B33" s="91">
        <v>32</v>
      </c>
      <c r="C33" s="131" t="s">
        <v>89</v>
      </c>
      <c r="D33" s="92"/>
      <c r="E33" s="126">
        <v>1506.6239999999998</v>
      </c>
      <c r="F33" s="126">
        <v>-1860.9839999999999</v>
      </c>
      <c r="G33" s="126">
        <v>4865.5950000000003</v>
      </c>
      <c r="H33" s="126">
        <f t="shared" ref="H33" si="6">H35+H36+H37+H38+H39+H40+H41+H42</f>
        <v>0</v>
      </c>
    </row>
    <row r="34" spans="1:8" ht="12.75" customHeight="1" x14ac:dyDescent="0.2">
      <c r="A34" s="35"/>
      <c r="B34" s="91"/>
      <c r="C34" s="132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3" t="s">
        <v>52</v>
      </c>
      <c r="D35" s="93"/>
      <c r="E35" s="104"/>
      <c r="F35" s="104"/>
      <c r="G35" s="104"/>
      <c r="H35" s="128"/>
    </row>
    <row r="36" spans="1:8" ht="12.75" customHeight="1" x14ac:dyDescent="0.2">
      <c r="A36" s="27"/>
      <c r="B36" s="91">
        <v>3202</v>
      </c>
      <c r="C36" s="133" t="s">
        <v>53</v>
      </c>
      <c r="D36" s="93"/>
      <c r="E36" s="103">
        <v>-256.726</v>
      </c>
      <c r="F36" s="103">
        <v>-2745.232</v>
      </c>
      <c r="G36" s="103">
        <v>2843.7570000000001</v>
      </c>
      <c r="H36" s="103"/>
    </row>
    <row r="37" spans="1:8" ht="12.75" customHeight="1" x14ac:dyDescent="0.2">
      <c r="A37" s="27"/>
      <c r="B37" s="91">
        <v>3203</v>
      </c>
      <c r="C37" s="133" t="s">
        <v>108</v>
      </c>
      <c r="D37" s="93"/>
      <c r="E37" s="103">
        <v>47.917999999999999</v>
      </c>
      <c r="F37" s="103">
        <v>-16.885999999999999</v>
      </c>
      <c r="G37" s="104">
        <v>25.846</v>
      </c>
      <c r="H37" s="104"/>
    </row>
    <row r="38" spans="1:8" ht="12.75" customHeight="1" x14ac:dyDescent="0.2">
      <c r="A38" s="27"/>
      <c r="B38" s="91">
        <v>3204</v>
      </c>
      <c r="C38" s="133" t="s">
        <v>54</v>
      </c>
      <c r="D38" s="93"/>
      <c r="E38" s="103">
        <v>30.72</v>
      </c>
      <c r="F38" s="104">
        <v>30.062999999999999</v>
      </c>
      <c r="G38" s="104">
        <v>106.42700000000001</v>
      </c>
      <c r="H38" s="104"/>
    </row>
    <row r="39" spans="1:8" ht="12.75" customHeight="1" x14ac:dyDescent="0.2">
      <c r="A39" s="27"/>
      <c r="B39" s="91">
        <v>3205</v>
      </c>
      <c r="C39" s="133" t="s">
        <v>55</v>
      </c>
      <c r="D39" s="93"/>
      <c r="E39" s="103">
        <v>96.091999999999999</v>
      </c>
      <c r="F39" s="104">
        <v>132.79599999999999</v>
      </c>
      <c r="G39" s="104">
        <v>128.81100000000001</v>
      </c>
      <c r="H39" s="104"/>
    </row>
    <row r="40" spans="1:8" ht="12.75" customHeight="1" x14ac:dyDescent="0.2">
      <c r="A40" s="27"/>
      <c r="B40" s="91">
        <v>3206</v>
      </c>
      <c r="C40" s="133" t="s">
        <v>56</v>
      </c>
      <c r="D40" s="93"/>
      <c r="E40" s="104"/>
      <c r="F40" s="104"/>
      <c r="G40" s="104"/>
      <c r="H40" s="104"/>
    </row>
    <row r="41" spans="1:8" ht="12.75" customHeight="1" x14ac:dyDescent="0.2">
      <c r="A41" s="27"/>
      <c r="B41" s="91">
        <v>3207</v>
      </c>
      <c r="C41" s="133" t="s">
        <v>57</v>
      </c>
      <c r="D41" s="93"/>
      <c r="E41" s="104"/>
      <c r="F41" s="104"/>
      <c r="G41" s="104"/>
      <c r="H41" s="104"/>
    </row>
    <row r="42" spans="1:8" ht="12.75" customHeight="1" x14ac:dyDescent="0.2">
      <c r="A42" s="35"/>
      <c r="B42" s="91">
        <v>3208</v>
      </c>
      <c r="C42" s="133" t="s">
        <v>58</v>
      </c>
      <c r="D42" s="93"/>
      <c r="E42" s="104">
        <v>1588.62</v>
      </c>
      <c r="F42" s="104">
        <v>738.27499999999998</v>
      </c>
      <c r="G42" s="104">
        <v>1760.7539999999999</v>
      </c>
      <c r="H42" s="104"/>
    </row>
    <row r="43" spans="1:8" ht="12.75" customHeight="1" x14ac:dyDescent="0.2">
      <c r="A43" s="27"/>
      <c r="B43" s="91"/>
      <c r="C43" s="132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3" t="s">
        <v>110</v>
      </c>
      <c r="D44" s="93"/>
      <c r="E44" s="104">
        <v>1481.078</v>
      </c>
      <c r="F44" s="103">
        <v>-1879.146</v>
      </c>
      <c r="G44" s="104">
        <v>4788.7660000000005</v>
      </c>
      <c r="H44" s="104"/>
    </row>
    <row r="45" spans="1:8" ht="12.75" customHeight="1" x14ac:dyDescent="0.2">
      <c r="A45" s="27"/>
      <c r="B45" s="91">
        <v>322</v>
      </c>
      <c r="C45" s="133" t="s">
        <v>111</v>
      </c>
      <c r="D45" s="93"/>
      <c r="E45" s="104">
        <v>25.545999999999999</v>
      </c>
      <c r="F45" s="104">
        <v>18.161999999999999</v>
      </c>
      <c r="G45" s="104">
        <v>76.828999999999994</v>
      </c>
      <c r="H45" s="104"/>
    </row>
    <row r="46" spans="1:8" ht="12.75" customHeight="1" x14ac:dyDescent="0.2">
      <c r="A46" s="41"/>
      <c r="B46" s="91">
        <v>33</v>
      </c>
      <c r="C46" s="131" t="s">
        <v>90</v>
      </c>
      <c r="D46" s="92"/>
      <c r="E46" s="126">
        <v>783.52600000000007</v>
      </c>
      <c r="F46" s="126">
        <v>-577.94800000000009</v>
      </c>
      <c r="G46" s="126">
        <v>1411.9259999999999</v>
      </c>
      <c r="H46" s="126">
        <f t="shared" ref="H46" si="7">H48+H49+H50+H51+H52+H53+H54+H55</f>
        <v>0</v>
      </c>
    </row>
    <row r="47" spans="1:8" ht="12.75" customHeight="1" x14ac:dyDescent="0.2">
      <c r="A47" s="35"/>
      <c r="B47" s="91"/>
      <c r="C47" s="132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34" t="s">
        <v>112</v>
      </c>
      <c r="D48" s="101"/>
      <c r="E48" s="104"/>
      <c r="F48" s="104"/>
      <c r="G48" s="104"/>
      <c r="H48" s="104"/>
    </row>
    <row r="49" spans="1:8" ht="12.75" customHeight="1" x14ac:dyDescent="0.2">
      <c r="A49" s="27"/>
      <c r="B49" s="91">
        <v>3302</v>
      </c>
      <c r="C49" s="133" t="s">
        <v>53</v>
      </c>
      <c r="D49" s="93"/>
      <c r="E49" s="104"/>
      <c r="F49" s="104"/>
      <c r="G49" s="104"/>
      <c r="H49" s="104"/>
    </row>
    <row r="50" spans="1:8" ht="12.75" customHeight="1" x14ac:dyDescent="0.2">
      <c r="A50" s="27"/>
      <c r="B50" s="91">
        <v>3303</v>
      </c>
      <c r="C50" s="133" t="s">
        <v>108</v>
      </c>
      <c r="D50" s="93"/>
      <c r="E50" s="104">
        <v>551.89499999999998</v>
      </c>
      <c r="F50" s="104">
        <v>1049.3119999999999</v>
      </c>
      <c r="G50" s="104">
        <v>687.423</v>
      </c>
      <c r="H50" s="104"/>
    </row>
    <row r="51" spans="1:8" ht="12.75" customHeight="1" x14ac:dyDescent="0.2">
      <c r="A51" s="27"/>
      <c r="B51" s="91">
        <v>3304</v>
      </c>
      <c r="C51" s="133" t="s">
        <v>54</v>
      </c>
      <c r="D51" s="93"/>
      <c r="E51" s="104">
        <v>-122.73399999999999</v>
      </c>
      <c r="F51" s="104">
        <v>82.81</v>
      </c>
      <c r="G51" s="104">
        <v>57.9</v>
      </c>
      <c r="H51" s="104"/>
    </row>
    <row r="52" spans="1:8" ht="12.75" customHeight="1" x14ac:dyDescent="0.2">
      <c r="A52" s="27"/>
      <c r="B52" s="91">
        <v>3305</v>
      </c>
      <c r="C52" s="133" t="s">
        <v>55</v>
      </c>
      <c r="D52" s="93"/>
      <c r="E52" s="104"/>
      <c r="F52" s="104"/>
      <c r="G52" s="104"/>
      <c r="H52" s="104"/>
    </row>
    <row r="53" spans="1:8" ht="12.75" customHeight="1" x14ac:dyDescent="0.2">
      <c r="A53" s="27"/>
      <c r="B53" s="91">
        <v>3306</v>
      </c>
      <c r="C53" s="133" t="s">
        <v>56</v>
      </c>
      <c r="D53" s="93"/>
      <c r="E53" s="104"/>
      <c r="F53" s="104"/>
      <c r="G53" s="104"/>
      <c r="H53" s="104"/>
    </row>
    <row r="54" spans="1:8" ht="12.75" customHeight="1" x14ac:dyDescent="0.2">
      <c r="A54" s="27"/>
      <c r="B54" s="91">
        <v>3307</v>
      </c>
      <c r="C54" s="133" t="s">
        <v>57</v>
      </c>
      <c r="D54" s="93"/>
      <c r="E54" s="104"/>
      <c r="F54" s="104"/>
      <c r="G54" s="104"/>
      <c r="H54" s="104"/>
    </row>
    <row r="55" spans="1:8" ht="12.75" customHeight="1" x14ac:dyDescent="0.2">
      <c r="A55" s="27"/>
      <c r="B55" s="91">
        <v>3308</v>
      </c>
      <c r="C55" s="133" t="s">
        <v>60</v>
      </c>
      <c r="D55" s="93"/>
      <c r="E55" s="104">
        <v>354.36500000000001</v>
      </c>
      <c r="F55" s="104">
        <v>-1710.07</v>
      </c>
      <c r="G55" s="104">
        <v>666.60299999999995</v>
      </c>
      <c r="H55" s="104"/>
    </row>
    <row r="56" spans="1:8" ht="12.75" customHeight="1" x14ac:dyDescent="0.2">
      <c r="A56" s="35"/>
      <c r="B56" s="91"/>
      <c r="C56" s="132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3" t="s">
        <v>110</v>
      </c>
      <c r="D57" s="93"/>
      <c r="E57" s="104">
        <v>787.50400000000002</v>
      </c>
      <c r="F57" s="104">
        <v>-577.96299999999997</v>
      </c>
      <c r="G57" s="104">
        <v>1415.865</v>
      </c>
      <c r="H57" s="104"/>
    </row>
    <row r="58" spans="1:8" ht="12.75" customHeight="1" x14ac:dyDescent="0.2">
      <c r="A58" s="28"/>
      <c r="B58" s="91">
        <v>332</v>
      </c>
      <c r="C58" s="133" t="s">
        <v>111</v>
      </c>
      <c r="D58" s="93"/>
      <c r="E58" s="104">
        <v>-3.9780000000000002</v>
      </c>
      <c r="F58" s="104">
        <v>1.4999999999999999E-2</v>
      </c>
      <c r="G58" s="104">
        <v>-3.9390000000000001</v>
      </c>
      <c r="H58" s="104"/>
    </row>
    <row r="59" spans="1:8" ht="12.75" customHeight="1" x14ac:dyDescent="0.2">
      <c r="A59" s="42"/>
      <c r="B59" s="91" t="s">
        <v>21</v>
      </c>
      <c r="C59" s="132" t="s">
        <v>114</v>
      </c>
      <c r="D59" s="100"/>
      <c r="E59" s="126">
        <v>2.7000000001635271E-2</v>
      </c>
      <c r="F59" s="126">
        <v>8.0000000011750672E-3</v>
      </c>
      <c r="G59" s="126">
        <v>-1.0000000015679689E-3</v>
      </c>
      <c r="H59" s="126">
        <f t="shared" ref="H59" si="8">H33-H46-H32</f>
        <v>0</v>
      </c>
    </row>
    <row r="60" spans="1:8" ht="12.75" customHeight="1" x14ac:dyDescent="0.2">
      <c r="A60" s="43"/>
      <c r="B60" s="91"/>
      <c r="C60" s="144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2" t="s">
        <v>115</v>
      </c>
      <c r="D61" s="100"/>
      <c r="E61" s="103">
        <v>17929.942000000003</v>
      </c>
      <c r="F61" s="104">
        <v>18213.171000000002</v>
      </c>
      <c r="G61" s="103">
        <v>18617.454999999998</v>
      </c>
      <c r="H61" s="103"/>
    </row>
    <row r="62" spans="1:8" customFormat="1" x14ac:dyDescent="0.2">
      <c r="A62" s="29"/>
      <c r="B62" s="25"/>
      <c r="C62" s="145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45"/>
      <c r="D63" s="25"/>
      <c r="E63" s="31"/>
      <c r="F63" s="31"/>
      <c r="G63" s="31"/>
      <c r="H63" s="31"/>
    </row>
    <row r="64" spans="1:8" customFormat="1" x14ac:dyDescent="0.2">
      <c r="C64" s="137"/>
      <c r="E64" s="150"/>
      <c r="F64" s="150"/>
      <c r="G64" s="150"/>
      <c r="H64" s="150"/>
    </row>
    <row r="65" spans="3:8" customFormat="1" x14ac:dyDescent="0.2">
      <c r="C65" s="137"/>
      <c r="E65" s="150"/>
      <c r="F65" s="150"/>
      <c r="G65" s="150"/>
      <c r="H65" s="150"/>
    </row>
    <row r="66" spans="3:8" customFormat="1" x14ac:dyDescent="0.2">
      <c r="C66" s="137"/>
      <c r="E66" s="150"/>
      <c r="F66" s="150"/>
      <c r="G66" s="150"/>
      <c r="H66" s="150"/>
    </row>
    <row r="67" spans="3:8" customFormat="1" x14ac:dyDescent="0.2">
      <c r="C67" s="137"/>
      <c r="E67" s="150"/>
      <c r="F67" s="150"/>
      <c r="G67" s="150"/>
      <c r="H67" s="150"/>
    </row>
    <row r="68" spans="3:8" customFormat="1" x14ac:dyDescent="0.2">
      <c r="C68" s="137"/>
      <c r="E68" s="31"/>
      <c r="F68" s="31"/>
      <c r="G68" s="31"/>
      <c r="H68" s="31"/>
    </row>
    <row r="69" spans="3:8" customFormat="1" x14ac:dyDescent="0.2">
      <c r="C69" s="137"/>
      <c r="E69" s="31"/>
      <c r="F69" s="31"/>
      <c r="G69" s="31"/>
      <c r="H69" s="31"/>
    </row>
    <row r="70" spans="3:8" customFormat="1" x14ac:dyDescent="0.2">
      <c r="C70" s="137"/>
      <c r="E70" s="31"/>
      <c r="F70" s="31"/>
      <c r="G70" s="31"/>
      <c r="H70" s="31"/>
    </row>
    <row r="71" spans="3:8" customFormat="1" x14ac:dyDescent="0.2">
      <c r="C71" s="137"/>
      <c r="E71" s="31"/>
      <c r="F71" s="31"/>
      <c r="G71" s="31"/>
      <c r="H71" s="31"/>
    </row>
    <row r="72" spans="3:8" customFormat="1" x14ac:dyDescent="0.2">
      <c r="C72" s="137"/>
      <c r="E72" s="31"/>
      <c r="F72" s="31"/>
      <c r="G72" s="31"/>
      <c r="H72" s="31"/>
    </row>
    <row r="73" spans="3:8" customFormat="1" x14ac:dyDescent="0.2">
      <c r="C73" s="137"/>
      <c r="E73" s="31"/>
      <c r="F73" s="31"/>
      <c r="G73" s="31"/>
      <c r="H73" s="31"/>
    </row>
    <row r="74" spans="3:8" customFormat="1" x14ac:dyDescent="0.2">
      <c r="C74" s="137"/>
      <c r="E74" s="31"/>
      <c r="F74" s="31"/>
      <c r="G74" s="31"/>
      <c r="H74" s="31"/>
    </row>
    <row r="75" spans="3:8" customFormat="1" x14ac:dyDescent="0.2">
      <c r="C75" s="137"/>
      <c r="E75" s="31"/>
      <c r="F75" s="31"/>
      <c r="G75" s="31"/>
      <c r="H75" s="31"/>
    </row>
    <row r="76" spans="3:8" customFormat="1" x14ac:dyDescent="0.2">
      <c r="C76" s="137"/>
      <c r="E76" s="31"/>
      <c r="F76" s="31"/>
      <c r="G76" s="31"/>
      <c r="H76" s="31"/>
    </row>
    <row r="77" spans="3:8" customFormat="1" x14ac:dyDescent="0.2">
      <c r="C77" s="137"/>
      <c r="E77" s="31"/>
      <c r="F77" s="31"/>
      <c r="G77" s="31"/>
      <c r="H77" s="31"/>
    </row>
    <row r="78" spans="3:8" customFormat="1" x14ac:dyDescent="0.2">
      <c r="C78" s="137"/>
      <c r="E78" s="31"/>
      <c r="F78" s="31"/>
      <c r="G78" s="31"/>
      <c r="H78" s="31"/>
    </row>
    <row r="79" spans="3:8" customFormat="1" x14ac:dyDescent="0.2">
      <c r="C79" s="137"/>
      <c r="E79" s="31"/>
      <c r="F79" s="31"/>
      <c r="G79" s="31"/>
      <c r="H79" s="31"/>
    </row>
    <row r="80" spans="3:8" customFormat="1" x14ac:dyDescent="0.2">
      <c r="C80" s="137"/>
      <c r="E80" s="31"/>
      <c r="F80" s="31"/>
      <c r="G80" s="31"/>
      <c r="H80" s="31"/>
    </row>
    <row r="81" spans="3:8" customFormat="1" x14ac:dyDescent="0.2">
      <c r="C81" s="137"/>
      <c r="E81" s="31"/>
      <c r="F81" s="31"/>
      <c r="G81" s="31"/>
      <c r="H81" s="31"/>
    </row>
    <row r="82" spans="3:8" customFormat="1" x14ac:dyDescent="0.2">
      <c r="C82" s="137"/>
      <c r="E82" s="31"/>
      <c r="F82" s="31"/>
      <c r="G82" s="31"/>
      <c r="H82" s="31"/>
    </row>
    <row r="83" spans="3:8" customFormat="1" x14ac:dyDescent="0.2">
      <c r="C83" s="137"/>
      <c r="E83" s="31"/>
      <c r="F83" s="31"/>
      <c r="G83" s="31"/>
      <c r="H83" s="31"/>
    </row>
    <row r="84" spans="3:8" customFormat="1" x14ac:dyDescent="0.2">
      <c r="C84" s="137"/>
      <c r="E84" s="31"/>
      <c r="F84" s="31"/>
      <c r="G84" s="31"/>
      <c r="H84" s="31"/>
    </row>
    <row r="85" spans="3:8" customFormat="1" x14ac:dyDescent="0.2">
      <c r="C85" s="137"/>
      <c r="E85" s="31"/>
      <c r="F85" s="31"/>
      <c r="G85" s="31"/>
      <c r="H85" s="31"/>
    </row>
    <row r="86" spans="3:8" customFormat="1" x14ac:dyDescent="0.2">
      <c r="C86" s="137"/>
      <c r="E86" s="31"/>
      <c r="F86" s="31"/>
      <c r="G86" s="31"/>
      <c r="H86" s="31"/>
    </row>
  </sheetData>
  <mergeCells count="5">
    <mergeCell ref="B3:C3"/>
    <mergeCell ref="E2:H2"/>
    <mergeCell ref="B4:B5"/>
    <mergeCell ref="C4:C5"/>
    <mergeCell ref="E3:H3"/>
  </mergeCells>
  <phoneticPr fontId="2" type="noConversion"/>
  <pageMargins left="0.59055118110236227" right="0.39370078740157483" top="0.39370078740157483" bottom="0.39370078740157483" header="0" footer="0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72"/>
  <sheetViews>
    <sheetView zoomScaleNormal="100" zoomScaleSheetLayoutView="100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E42" sqref="E42:F59"/>
    </sheetView>
  </sheetViews>
  <sheetFormatPr defaultRowHeight="12.75" x14ac:dyDescent="0.2"/>
  <cols>
    <col min="1" max="1" width="6" customWidth="1"/>
    <col min="2" max="2" width="53.33203125" style="137" customWidth="1"/>
    <col min="3" max="3" width="3.1640625" style="31" customWidth="1"/>
    <col min="4" max="5" width="18.83203125" customWidth="1"/>
    <col min="6" max="6" width="18.5" customWidth="1"/>
    <col min="7" max="7" width="18.33203125" customWidth="1"/>
    <col min="8" max="9" width="9.33203125" customWidth="1"/>
    <col min="11" max="11" width="20.1640625" customWidth="1"/>
    <col min="14" max="14" width="12.33203125" customWidth="1"/>
  </cols>
  <sheetData>
    <row r="1" spans="1:14" s="11" customFormat="1" ht="34.5" customHeight="1" x14ac:dyDescent="0.25">
      <c r="A1" s="105"/>
      <c r="B1" s="130"/>
      <c r="C1" s="86"/>
      <c r="D1" s="110"/>
      <c r="E1" s="110"/>
      <c r="F1" s="110"/>
      <c r="G1" s="110" t="str">
        <f>Reporting_Country_Name</f>
        <v>Russian Federation</v>
      </c>
    </row>
    <row r="2" spans="1:14" s="11" customFormat="1" ht="21.75" customHeight="1" x14ac:dyDescent="0.25">
      <c r="A2" s="127"/>
      <c r="B2" s="139"/>
      <c r="C2" s="9"/>
      <c r="D2" s="164" t="s">
        <v>116</v>
      </c>
      <c r="E2" s="164"/>
      <c r="F2" s="164"/>
      <c r="G2" s="164"/>
    </row>
    <row r="3" spans="1:14" s="11" customFormat="1" ht="18" x14ac:dyDescent="0.2">
      <c r="A3" s="175" t="s">
        <v>120</v>
      </c>
      <c r="B3" s="175"/>
      <c r="C3" s="88"/>
      <c r="D3" s="162"/>
      <c r="E3" s="174"/>
      <c r="F3" s="174"/>
      <c r="G3" s="174"/>
    </row>
    <row r="4" spans="1:14" s="11" customFormat="1" x14ac:dyDescent="0.2">
      <c r="A4" s="176" t="str">
        <f>Reporting_Sector_Code</f>
        <v>GG</v>
      </c>
      <c r="B4" s="178" t="str">
        <f>Reporting_Sector_Name</f>
        <v>General Government</v>
      </c>
      <c r="C4" s="120"/>
      <c r="D4" s="157" t="s">
        <v>122</v>
      </c>
      <c r="E4" s="157" t="s">
        <v>123</v>
      </c>
      <c r="F4" s="157" t="s">
        <v>124</v>
      </c>
      <c r="G4" s="157" t="s">
        <v>125</v>
      </c>
    </row>
    <row r="5" spans="1:14" s="11" customFormat="1" ht="40.5" customHeight="1" x14ac:dyDescent="0.2">
      <c r="A5" s="177"/>
      <c r="B5" s="179"/>
      <c r="C5" s="120"/>
      <c r="D5" s="156" t="s">
        <v>121</v>
      </c>
      <c r="E5" s="156" t="s">
        <v>121</v>
      </c>
      <c r="F5" s="156" t="s">
        <v>121</v>
      </c>
      <c r="G5" s="156" t="s">
        <v>121</v>
      </c>
    </row>
    <row r="6" spans="1:14" ht="15" customHeight="1" x14ac:dyDescent="0.2">
      <c r="A6" s="116">
        <v>1</v>
      </c>
      <c r="B6" s="131" t="s">
        <v>91</v>
      </c>
      <c r="C6" s="92"/>
      <c r="D6" s="125">
        <v>18544.958999999999</v>
      </c>
      <c r="E6" s="125">
        <v>16507.387999999999</v>
      </c>
      <c r="F6" s="125">
        <v>21772.641</v>
      </c>
      <c r="G6" s="125">
        <f t="shared" ref="G6" si="0">G7+G14+G15+G16</f>
        <v>0</v>
      </c>
      <c r="N6" s="33"/>
    </row>
    <row r="7" spans="1:14" ht="15" customHeight="1" x14ac:dyDescent="0.2">
      <c r="A7" s="116">
        <v>11</v>
      </c>
      <c r="B7" s="133" t="s">
        <v>64</v>
      </c>
      <c r="C7" s="93"/>
      <c r="D7" s="121">
        <v>9626.17</v>
      </c>
      <c r="E7" s="121">
        <v>9264.8689999999988</v>
      </c>
      <c r="F7" s="121">
        <v>11535.101000000001</v>
      </c>
      <c r="G7" s="121">
        <f t="shared" ref="G7" si="1">G8+G9+G10+G11+G12+G13</f>
        <v>0</v>
      </c>
      <c r="J7" s="33"/>
      <c r="N7" s="33"/>
    </row>
    <row r="8" spans="1:14" ht="15" customHeight="1" x14ac:dyDescent="0.2">
      <c r="A8" s="117">
        <v>111</v>
      </c>
      <c r="B8" s="133" t="s">
        <v>65</v>
      </c>
      <c r="C8" s="94"/>
      <c r="D8" s="121">
        <v>4172.7920000000004</v>
      </c>
      <c r="E8" s="121">
        <v>4874.3230000000003</v>
      </c>
      <c r="F8" s="121">
        <v>5474.8980000000001</v>
      </c>
      <c r="G8" s="121"/>
      <c r="N8" s="33"/>
    </row>
    <row r="9" spans="1:14" ht="15" customHeight="1" x14ac:dyDescent="0.2">
      <c r="A9" s="117">
        <v>112</v>
      </c>
      <c r="B9" s="133" t="s">
        <v>66</v>
      </c>
      <c r="C9" s="94"/>
      <c r="D9" s="121"/>
      <c r="E9" s="121"/>
      <c r="F9" s="121"/>
      <c r="G9" s="121"/>
      <c r="N9" s="33"/>
    </row>
    <row r="10" spans="1:14" ht="15" customHeight="1" x14ac:dyDescent="0.2">
      <c r="A10" s="117">
        <v>113</v>
      </c>
      <c r="B10" s="133" t="s">
        <v>67</v>
      </c>
      <c r="C10" s="94"/>
      <c r="D10" s="121">
        <v>387.09500000000003</v>
      </c>
      <c r="E10" s="121">
        <v>386.95699999999999</v>
      </c>
      <c r="F10" s="121">
        <v>419.988</v>
      </c>
      <c r="G10" s="121"/>
      <c r="N10" s="33"/>
    </row>
    <row r="11" spans="1:14" ht="15" customHeight="1" x14ac:dyDescent="0.2">
      <c r="A11" s="117">
        <v>114</v>
      </c>
      <c r="B11" s="133" t="s">
        <v>68</v>
      </c>
      <c r="C11" s="94"/>
      <c r="D11" s="121">
        <v>4535.8069999999998</v>
      </c>
      <c r="E11" s="121">
        <v>3640.1109999999999</v>
      </c>
      <c r="F11" s="121">
        <v>5195.3770000000004</v>
      </c>
      <c r="G11" s="121"/>
      <c r="N11" s="33"/>
    </row>
    <row r="12" spans="1:14" ht="15" customHeight="1" x14ac:dyDescent="0.2">
      <c r="A12" s="117">
        <v>115</v>
      </c>
      <c r="B12" s="133" t="s">
        <v>69</v>
      </c>
      <c r="C12" s="94"/>
      <c r="D12" s="121">
        <v>530.25900000000001</v>
      </c>
      <c r="E12" s="121">
        <v>363.46300000000002</v>
      </c>
      <c r="F12" s="121">
        <v>444.83100000000002</v>
      </c>
      <c r="G12" s="121"/>
      <c r="N12" s="33"/>
    </row>
    <row r="13" spans="1:14" ht="15" customHeight="1" x14ac:dyDescent="0.2">
      <c r="A13" s="117">
        <v>116</v>
      </c>
      <c r="B13" s="133" t="s">
        <v>70</v>
      </c>
      <c r="C13" s="94"/>
      <c r="D13" s="121">
        <v>0.217</v>
      </c>
      <c r="E13" s="121">
        <v>1.4999999999999999E-2</v>
      </c>
      <c r="F13" s="121">
        <v>7.0000000000000001E-3</v>
      </c>
      <c r="G13" s="121"/>
      <c r="N13" s="33"/>
    </row>
    <row r="14" spans="1:14" ht="15" customHeight="1" x14ac:dyDescent="0.2">
      <c r="A14" s="116">
        <v>12</v>
      </c>
      <c r="B14" s="133" t="s">
        <v>71</v>
      </c>
      <c r="C14" s="93"/>
      <c r="D14" s="121">
        <v>3448.2750000000001</v>
      </c>
      <c r="E14" s="121">
        <v>3451.415</v>
      </c>
      <c r="F14" s="121">
        <v>4016.3649999999998</v>
      </c>
      <c r="G14" s="121"/>
      <c r="N14" s="33"/>
    </row>
    <row r="15" spans="1:14" ht="15" customHeight="1" x14ac:dyDescent="0.2">
      <c r="A15" s="116">
        <v>13</v>
      </c>
      <c r="B15" s="133" t="s">
        <v>72</v>
      </c>
      <c r="C15" s="93"/>
      <c r="D15" s="121">
        <v>0.13100000000000001</v>
      </c>
      <c r="E15" s="121">
        <v>0</v>
      </c>
      <c r="F15" s="121">
        <v>-0.13100000000000001</v>
      </c>
      <c r="G15" s="121"/>
      <c r="N15" s="33"/>
    </row>
    <row r="16" spans="1:14" ht="15" customHeight="1" x14ac:dyDescent="0.2">
      <c r="A16" s="116">
        <v>14</v>
      </c>
      <c r="B16" s="133" t="s">
        <v>92</v>
      </c>
      <c r="C16" s="93"/>
      <c r="D16" s="121">
        <v>5470.3829999999998</v>
      </c>
      <c r="E16" s="121">
        <v>3791.1039999999998</v>
      </c>
      <c r="F16" s="121">
        <v>6221.3059999999996</v>
      </c>
      <c r="G16" s="121"/>
      <c r="N16" s="33"/>
    </row>
    <row r="17" spans="1:14" ht="15" customHeight="1" x14ac:dyDescent="0.2">
      <c r="A17" s="116">
        <v>2</v>
      </c>
      <c r="B17" s="131" t="s">
        <v>93</v>
      </c>
      <c r="C17" s="92"/>
      <c r="D17" s="125">
        <v>16136.550999999999</v>
      </c>
      <c r="E17" s="125">
        <v>18012.946</v>
      </c>
      <c r="F17" s="125">
        <v>17584.496999999999</v>
      </c>
      <c r="G17" s="125">
        <f t="shared" ref="G17" si="2">G18+G19+G20+G21+G22+G23+G24</f>
        <v>0</v>
      </c>
      <c r="N17" s="33"/>
    </row>
    <row r="18" spans="1:14" ht="15" customHeight="1" x14ac:dyDescent="0.2">
      <c r="A18" s="116">
        <v>21</v>
      </c>
      <c r="B18" s="133" t="s">
        <v>75</v>
      </c>
      <c r="C18" s="93"/>
      <c r="D18" s="154"/>
      <c r="E18" s="154"/>
      <c r="F18" s="154"/>
      <c r="G18" s="154"/>
      <c r="N18" s="33"/>
    </row>
    <row r="19" spans="1:14" ht="15" customHeight="1" x14ac:dyDescent="0.2">
      <c r="A19" s="116">
        <v>22</v>
      </c>
      <c r="B19" s="133" t="s">
        <v>94</v>
      </c>
      <c r="C19" s="93"/>
      <c r="D19" s="154"/>
      <c r="E19" s="154"/>
      <c r="F19" s="154"/>
      <c r="G19" s="154"/>
      <c r="N19" s="33"/>
    </row>
    <row r="20" spans="1:14" ht="15" customHeight="1" x14ac:dyDescent="0.2">
      <c r="A20" s="116">
        <v>24</v>
      </c>
      <c r="B20" s="133" t="s">
        <v>78</v>
      </c>
      <c r="C20" s="93"/>
      <c r="D20" s="154"/>
      <c r="E20" s="154"/>
      <c r="F20" s="154"/>
      <c r="G20" s="154"/>
      <c r="N20" s="33"/>
    </row>
    <row r="21" spans="1:14" ht="15" customHeight="1" x14ac:dyDescent="0.2">
      <c r="A21" s="116">
        <v>25</v>
      </c>
      <c r="B21" s="133" t="s">
        <v>79</v>
      </c>
      <c r="C21" s="93"/>
      <c r="D21" s="154"/>
      <c r="E21" s="154"/>
      <c r="F21" s="154"/>
      <c r="G21" s="154"/>
      <c r="N21" s="33"/>
    </row>
    <row r="22" spans="1:14" ht="15" customHeight="1" x14ac:dyDescent="0.2">
      <c r="A22" s="116">
        <v>26</v>
      </c>
      <c r="B22" s="133" t="s">
        <v>72</v>
      </c>
      <c r="C22" s="93"/>
      <c r="D22" s="154"/>
      <c r="E22" s="154"/>
      <c r="F22" s="154"/>
      <c r="G22" s="154"/>
      <c r="N22" s="33"/>
    </row>
    <row r="23" spans="1:14" ht="15" customHeight="1" x14ac:dyDescent="0.2">
      <c r="A23" s="116">
        <v>27</v>
      </c>
      <c r="B23" s="133" t="s">
        <v>80</v>
      </c>
      <c r="C23" s="93"/>
      <c r="D23" s="154"/>
      <c r="E23" s="154"/>
      <c r="F23" s="154"/>
      <c r="G23" s="154"/>
      <c r="N23" s="33"/>
    </row>
    <row r="24" spans="1:14" ht="15" customHeight="1" x14ac:dyDescent="0.2">
      <c r="A24" s="116">
        <v>28</v>
      </c>
      <c r="B24" s="133" t="s">
        <v>95</v>
      </c>
      <c r="C24" s="93"/>
      <c r="D24" s="154"/>
      <c r="E24" s="154"/>
      <c r="F24" s="154"/>
      <c r="G24" s="154"/>
      <c r="N24" s="33"/>
    </row>
    <row r="25" spans="1:14" ht="15" customHeight="1" x14ac:dyDescent="0.2">
      <c r="A25" s="116" t="s">
        <v>10</v>
      </c>
      <c r="B25" s="140" t="s">
        <v>96</v>
      </c>
      <c r="C25" s="95"/>
      <c r="D25" s="125">
        <v>2408.4079999999994</v>
      </c>
      <c r="E25" s="125">
        <v>-1505.5580000000009</v>
      </c>
      <c r="F25" s="125">
        <v>4188.1440000000002</v>
      </c>
      <c r="G25" s="125">
        <f t="shared" ref="G25" si="3">G6-G17</f>
        <v>0</v>
      </c>
      <c r="N25" s="33"/>
    </row>
    <row r="26" spans="1:14" ht="15" customHeight="1" x14ac:dyDescent="0.2">
      <c r="A26" s="116">
        <v>31</v>
      </c>
      <c r="B26" s="131" t="s">
        <v>97</v>
      </c>
      <c r="C26" s="92"/>
      <c r="D26" s="125">
        <v>2916.2179999999998</v>
      </c>
      <c r="E26" s="125">
        <v>2325.23</v>
      </c>
      <c r="F26" s="125">
        <v>2435.4250000000002</v>
      </c>
      <c r="G26" s="125">
        <f t="shared" ref="G26" si="4">G27-G28</f>
        <v>0</v>
      </c>
      <c r="N26" s="33"/>
    </row>
    <row r="27" spans="1:14" ht="15" customHeight="1" x14ac:dyDescent="0.2">
      <c r="A27" s="116">
        <v>31.1</v>
      </c>
      <c r="B27" s="133" t="s">
        <v>98</v>
      </c>
      <c r="C27" s="93"/>
      <c r="D27" s="154"/>
      <c r="E27" s="154"/>
      <c r="F27" s="154"/>
      <c r="G27" s="154"/>
      <c r="N27" s="33"/>
    </row>
    <row r="28" spans="1:14" ht="15" customHeight="1" x14ac:dyDescent="0.2">
      <c r="A28" s="116">
        <v>31.2</v>
      </c>
      <c r="B28" s="133" t="s">
        <v>99</v>
      </c>
      <c r="C28" s="93"/>
      <c r="D28" s="154"/>
      <c r="E28" s="154"/>
      <c r="F28" s="154"/>
      <c r="G28" s="154"/>
      <c r="N28" s="33"/>
    </row>
    <row r="29" spans="1:14" ht="15" customHeight="1" x14ac:dyDescent="0.2">
      <c r="A29" s="116" t="s">
        <v>11</v>
      </c>
      <c r="B29" s="140" t="s">
        <v>100</v>
      </c>
      <c r="C29" s="95"/>
      <c r="D29" s="125">
        <v>-507.8100000000004</v>
      </c>
      <c r="E29" s="125">
        <v>-3830.7880000000009</v>
      </c>
      <c r="F29" s="125">
        <v>1752.7190000000001</v>
      </c>
      <c r="G29" s="125">
        <f t="shared" ref="G29" si="5">G6-G17-G26</f>
        <v>0</v>
      </c>
      <c r="N29" s="33"/>
    </row>
    <row r="30" spans="1:14" ht="15" customHeight="1" x14ac:dyDescent="0.2">
      <c r="A30" s="118" t="s">
        <v>12</v>
      </c>
      <c r="B30" s="131" t="s">
        <v>101</v>
      </c>
      <c r="C30" s="92"/>
      <c r="D30" s="125">
        <v>211.36</v>
      </c>
      <c r="E30" s="125">
        <v>136.803</v>
      </c>
      <c r="F30" s="125">
        <v>-263.197</v>
      </c>
      <c r="G30" s="125">
        <f t="shared" ref="G30" si="6">G32+G33+G34+G35+G36+G37</f>
        <v>0</v>
      </c>
      <c r="N30" s="33"/>
    </row>
    <row r="31" spans="1:14" ht="15" customHeight="1" x14ac:dyDescent="0.2">
      <c r="A31" s="116" t="s">
        <v>23</v>
      </c>
      <c r="B31" s="132" t="s">
        <v>107</v>
      </c>
      <c r="C31" s="100"/>
      <c r="D31" s="121"/>
      <c r="E31" s="121"/>
      <c r="F31" s="121"/>
      <c r="G31" s="121"/>
      <c r="N31" s="33"/>
    </row>
    <row r="32" spans="1:14" ht="15" customHeight="1" x14ac:dyDescent="0.2">
      <c r="A32" s="116">
        <v>3203</v>
      </c>
      <c r="B32" s="133" t="s">
        <v>117</v>
      </c>
      <c r="C32" s="93"/>
      <c r="D32" s="121">
        <v>-2.661</v>
      </c>
      <c r="E32" s="121">
        <v>24.635999999999999</v>
      </c>
      <c r="F32" s="121">
        <v>-6.28</v>
      </c>
      <c r="G32" s="121"/>
      <c r="N32" s="33"/>
    </row>
    <row r="33" spans="1:14" ht="15" customHeight="1" x14ac:dyDescent="0.2">
      <c r="A33" s="116">
        <v>3204</v>
      </c>
      <c r="B33" s="133" t="s">
        <v>54</v>
      </c>
      <c r="C33" s="93"/>
      <c r="D33" s="121">
        <v>30.72</v>
      </c>
      <c r="E33" s="121">
        <v>30.062999999999999</v>
      </c>
      <c r="F33" s="121">
        <v>106.42700000000001</v>
      </c>
      <c r="G33" s="121"/>
      <c r="N33" s="33"/>
    </row>
    <row r="34" spans="1:14" ht="15" customHeight="1" x14ac:dyDescent="0.2">
      <c r="A34" s="116">
        <v>3205</v>
      </c>
      <c r="B34" s="133" t="s">
        <v>55</v>
      </c>
      <c r="C34" s="93"/>
      <c r="D34" s="121">
        <v>95.058000000000007</v>
      </c>
      <c r="E34" s="121">
        <v>132.167</v>
      </c>
      <c r="F34" s="121">
        <v>129.76400000000001</v>
      </c>
      <c r="G34" s="121"/>
      <c r="N34" s="33"/>
    </row>
    <row r="35" spans="1:14" ht="15" customHeight="1" x14ac:dyDescent="0.2">
      <c r="A35" s="116">
        <v>3206</v>
      </c>
      <c r="B35" s="133" t="s">
        <v>56</v>
      </c>
      <c r="C35" s="93"/>
      <c r="D35" s="121"/>
      <c r="E35" s="121"/>
      <c r="F35" s="121"/>
      <c r="G35" s="121"/>
      <c r="N35" s="33"/>
    </row>
    <row r="36" spans="1:14" ht="15" customHeight="1" x14ac:dyDescent="0.2">
      <c r="A36" s="116">
        <v>3207</v>
      </c>
      <c r="B36" s="133" t="s">
        <v>57</v>
      </c>
      <c r="C36" s="93"/>
      <c r="D36" s="121"/>
      <c r="E36" s="121"/>
      <c r="F36" s="121"/>
      <c r="G36" s="121"/>
      <c r="N36" s="33"/>
    </row>
    <row r="37" spans="1:14" ht="15" customHeight="1" x14ac:dyDescent="0.2">
      <c r="A37" s="116">
        <v>3208</v>
      </c>
      <c r="B37" s="133" t="s">
        <v>58</v>
      </c>
      <c r="C37" s="122"/>
      <c r="D37" s="121">
        <v>88.242999999999995</v>
      </c>
      <c r="E37" s="121">
        <v>-50.063000000000002</v>
      </c>
      <c r="F37" s="121">
        <v>-493.108</v>
      </c>
      <c r="G37" s="121"/>
      <c r="N37" s="33"/>
    </row>
    <row r="38" spans="1:14" ht="15" customHeight="1" x14ac:dyDescent="0.2">
      <c r="A38" s="116" t="s">
        <v>23</v>
      </c>
      <c r="B38" s="132" t="s">
        <v>109</v>
      </c>
      <c r="C38" s="100"/>
      <c r="D38" s="121"/>
      <c r="E38" s="121"/>
      <c r="F38" s="121"/>
      <c r="G38" s="121"/>
      <c r="N38" s="33"/>
    </row>
    <row r="39" spans="1:14" ht="15" customHeight="1" x14ac:dyDescent="0.2">
      <c r="A39" s="116" t="s">
        <v>13</v>
      </c>
      <c r="B39" s="133" t="s">
        <v>110</v>
      </c>
      <c r="C39" s="93"/>
      <c r="D39" s="121">
        <v>185.93100000000001</v>
      </c>
      <c r="E39" s="121">
        <v>116.90600000000001</v>
      </c>
      <c r="F39" s="121">
        <v>-340.02499999999998</v>
      </c>
      <c r="G39" s="121"/>
      <c r="N39" s="33"/>
    </row>
    <row r="40" spans="1:14" ht="15" customHeight="1" x14ac:dyDescent="0.2">
      <c r="A40" s="116" t="s">
        <v>14</v>
      </c>
      <c r="B40" s="133" t="s">
        <v>111</v>
      </c>
      <c r="C40" s="93"/>
      <c r="D40" s="121">
        <v>25.428999999999998</v>
      </c>
      <c r="E40" s="121">
        <v>19.896999999999998</v>
      </c>
      <c r="F40" s="121">
        <v>76.828000000000003</v>
      </c>
      <c r="G40" s="121"/>
      <c r="N40" s="33"/>
    </row>
    <row r="41" spans="1:14" ht="15" customHeight="1" x14ac:dyDescent="0.2">
      <c r="A41" s="116">
        <v>3201</v>
      </c>
      <c r="B41" s="133" t="s">
        <v>52</v>
      </c>
      <c r="C41" s="93"/>
      <c r="D41" s="121"/>
      <c r="E41" s="121"/>
      <c r="F41" s="121"/>
      <c r="G41" s="121"/>
      <c r="H41" s="13"/>
      <c r="I41" s="13"/>
      <c r="J41" s="13"/>
      <c r="K41" s="13"/>
      <c r="N41" s="33"/>
    </row>
    <row r="42" spans="1:14" ht="15" customHeight="1" x14ac:dyDescent="0.2">
      <c r="A42" s="116">
        <v>33</v>
      </c>
      <c r="B42" s="131" t="s">
        <v>90</v>
      </c>
      <c r="C42" s="92"/>
      <c r="D42" s="125">
        <v>462.44400000000002</v>
      </c>
      <c r="E42" s="125">
        <v>1222.3589999999999</v>
      </c>
      <c r="F42" s="125">
        <v>827.84100000000001</v>
      </c>
      <c r="G42" s="125">
        <f t="shared" ref="G42" si="7">G43+G44+G45+G46+G47+G48+G49+G50+G51</f>
        <v>0</v>
      </c>
      <c r="N42" s="33"/>
    </row>
    <row r="43" spans="1:14" ht="15" customHeight="1" x14ac:dyDescent="0.2">
      <c r="A43" s="119"/>
      <c r="B43" s="132" t="s">
        <v>107</v>
      </c>
      <c r="C43" s="100"/>
      <c r="D43" s="121"/>
      <c r="E43" s="121"/>
      <c r="F43" s="121"/>
      <c r="G43" s="121"/>
      <c r="N43" s="33"/>
    </row>
    <row r="44" spans="1:14" ht="15" customHeight="1" x14ac:dyDescent="0.2">
      <c r="A44" s="116">
        <v>3301</v>
      </c>
      <c r="B44" s="134" t="s">
        <v>112</v>
      </c>
      <c r="C44" s="101"/>
      <c r="D44" s="121"/>
      <c r="E44" s="121"/>
      <c r="F44" s="121"/>
      <c r="G44" s="121"/>
      <c r="N44" s="33"/>
    </row>
    <row r="45" spans="1:14" ht="15" customHeight="1" x14ac:dyDescent="0.2">
      <c r="A45" s="116">
        <v>3302</v>
      </c>
      <c r="B45" s="133" t="s">
        <v>53</v>
      </c>
      <c r="C45" s="93"/>
      <c r="D45" s="121"/>
      <c r="E45" s="121"/>
      <c r="F45" s="121"/>
      <c r="G45" s="121"/>
      <c r="N45" s="33"/>
    </row>
    <row r="46" spans="1:14" ht="15" customHeight="1" x14ac:dyDescent="0.2">
      <c r="A46" s="116">
        <v>3303</v>
      </c>
      <c r="B46" s="133" t="s">
        <v>117</v>
      </c>
      <c r="C46" s="93"/>
      <c r="D46" s="121">
        <v>585.178</v>
      </c>
      <c r="E46" s="121">
        <v>1139.549</v>
      </c>
      <c r="F46" s="121">
        <v>806.09</v>
      </c>
      <c r="G46" s="121"/>
      <c r="N46" s="33"/>
    </row>
    <row r="47" spans="1:14" ht="15" customHeight="1" x14ac:dyDescent="0.2">
      <c r="A47" s="116">
        <v>3304</v>
      </c>
      <c r="B47" s="133" t="s">
        <v>54</v>
      </c>
      <c r="C47" s="93"/>
      <c r="D47" s="121">
        <v>-122.73399999999999</v>
      </c>
      <c r="E47" s="121">
        <v>82.81</v>
      </c>
      <c r="F47" s="121">
        <v>21.751000000000001</v>
      </c>
      <c r="G47" s="121"/>
      <c r="N47" s="33"/>
    </row>
    <row r="48" spans="1:14" ht="15" customHeight="1" x14ac:dyDescent="0.2">
      <c r="A48" s="116">
        <v>3305</v>
      </c>
      <c r="B48" s="133" t="s">
        <v>55</v>
      </c>
      <c r="C48" s="93"/>
      <c r="D48" s="121"/>
      <c r="E48" s="121"/>
      <c r="F48" s="121"/>
      <c r="G48" s="121"/>
      <c r="N48" s="33"/>
    </row>
    <row r="49" spans="1:14" ht="15" customHeight="1" x14ac:dyDescent="0.2">
      <c r="A49" s="116">
        <v>3306</v>
      </c>
      <c r="B49" s="133" t="s">
        <v>56</v>
      </c>
      <c r="C49" s="93"/>
      <c r="D49" s="121"/>
      <c r="E49" s="121"/>
      <c r="F49" s="121"/>
      <c r="G49" s="121"/>
      <c r="N49" s="33"/>
    </row>
    <row r="50" spans="1:14" ht="15" customHeight="1" x14ac:dyDescent="0.2">
      <c r="A50" s="116">
        <v>3307</v>
      </c>
      <c r="B50" s="133" t="s">
        <v>57</v>
      </c>
      <c r="C50" s="93"/>
      <c r="D50" s="121"/>
      <c r="E50" s="121"/>
      <c r="F50" s="121"/>
      <c r="G50" s="121"/>
      <c r="N50" s="33"/>
    </row>
    <row r="51" spans="1:14" ht="15" customHeight="1" x14ac:dyDescent="0.2">
      <c r="A51" s="116">
        <v>3308</v>
      </c>
      <c r="B51" s="133" t="s">
        <v>60</v>
      </c>
      <c r="C51" s="122"/>
      <c r="D51" s="121"/>
      <c r="E51" s="121"/>
      <c r="F51" s="121"/>
      <c r="G51" s="121"/>
      <c r="N51" s="33"/>
    </row>
    <row r="52" spans="1:14" ht="15" customHeight="1" x14ac:dyDescent="0.2">
      <c r="A52" s="116" t="s">
        <v>23</v>
      </c>
      <c r="B52" s="132" t="s">
        <v>113</v>
      </c>
      <c r="C52" s="100"/>
      <c r="D52" s="121"/>
      <c r="E52" s="121"/>
      <c r="F52" s="121"/>
      <c r="G52" s="121"/>
      <c r="N52" s="33"/>
    </row>
    <row r="53" spans="1:14" ht="15" customHeight="1" x14ac:dyDescent="0.2">
      <c r="A53" s="116">
        <v>331</v>
      </c>
      <c r="B53" s="133" t="s">
        <v>110</v>
      </c>
      <c r="C53" s="93"/>
      <c r="D53" s="121">
        <v>466.42200000000003</v>
      </c>
      <c r="E53" s="121">
        <v>1222.3439999999998</v>
      </c>
      <c r="F53" s="121">
        <v>831.78</v>
      </c>
      <c r="G53" s="121"/>
      <c r="N53" s="33"/>
    </row>
    <row r="54" spans="1:14" ht="15" customHeight="1" x14ac:dyDescent="0.2">
      <c r="A54" s="116">
        <v>332</v>
      </c>
      <c r="B54" s="133" t="s">
        <v>111</v>
      </c>
      <c r="C54" s="93"/>
      <c r="D54" s="121">
        <v>-3.9780000000000002</v>
      </c>
      <c r="E54" s="121">
        <v>1.4999999999999999E-2</v>
      </c>
      <c r="F54" s="121">
        <v>-3.9390000000000001</v>
      </c>
      <c r="G54" s="121"/>
      <c r="N54" s="33"/>
    </row>
    <row r="55" spans="1:14" ht="15" customHeight="1" x14ac:dyDescent="0.2">
      <c r="A55" s="116" t="s">
        <v>15</v>
      </c>
      <c r="B55" s="140" t="s">
        <v>102</v>
      </c>
      <c r="C55" s="95"/>
      <c r="D55" s="125">
        <v>251.084</v>
      </c>
      <c r="E55" s="125">
        <v>1085.556</v>
      </c>
      <c r="F55" s="125">
        <v>1091.038</v>
      </c>
      <c r="G55" s="125">
        <f t="shared" ref="G55" si="8">G42-G30</f>
        <v>0</v>
      </c>
      <c r="N55" s="33"/>
    </row>
    <row r="56" spans="1:14" ht="15" customHeight="1" x14ac:dyDescent="0.2">
      <c r="A56" s="116" t="s">
        <v>16</v>
      </c>
      <c r="B56" s="140" t="s">
        <v>103</v>
      </c>
      <c r="C56" s="95"/>
      <c r="D56" s="125">
        <v>-256.726</v>
      </c>
      <c r="E56" s="125">
        <v>-2745.232</v>
      </c>
      <c r="F56" s="125">
        <v>2843.7570000000001</v>
      </c>
      <c r="G56" s="125"/>
      <c r="N56" s="33"/>
    </row>
    <row r="57" spans="1:14" ht="15" customHeight="1" x14ac:dyDescent="0.2">
      <c r="A57" s="118" t="s">
        <v>17</v>
      </c>
      <c r="B57" s="132" t="s">
        <v>119</v>
      </c>
      <c r="C57" s="100"/>
      <c r="D57" s="125">
        <v>0</v>
      </c>
      <c r="E57" s="125">
        <v>0</v>
      </c>
      <c r="F57" s="125">
        <v>0</v>
      </c>
      <c r="G57" s="125">
        <f t="shared" ref="G57" si="9">G30-G42+G56-G29</f>
        <v>0</v>
      </c>
      <c r="N57" s="33"/>
    </row>
    <row r="58" spans="1:14" ht="15" customHeight="1" x14ac:dyDescent="0.2">
      <c r="A58" s="116"/>
      <c r="B58" s="144" t="s">
        <v>104</v>
      </c>
      <c r="C58" s="102"/>
      <c r="D58" s="121"/>
      <c r="E58" s="121"/>
      <c r="F58" s="121"/>
      <c r="G58" s="121"/>
      <c r="N58" s="33"/>
    </row>
    <row r="59" spans="1:14" ht="15" customHeight="1" x14ac:dyDescent="0.2">
      <c r="A59" s="116" t="s">
        <v>22</v>
      </c>
      <c r="B59" s="132" t="s">
        <v>105</v>
      </c>
      <c r="C59" s="100"/>
      <c r="D59" s="121">
        <v>19052.769</v>
      </c>
      <c r="E59" s="121">
        <v>20338.175999999999</v>
      </c>
      <c r="F59" s="121">
        <v>20019.921999999999</v>
      </c>
      <c r="G59" s="121">
        <f t="shared" ref="G59" si="10">G17+G26</f>
        <v>0</v>
      </c>
      <c r="N59" s="33"/>
    </row>
    <row r="60" spans="1:14" x14ac:dyDescent="0.2">
      <c r="A60" s="32"/>
      <c r="B60" s="146"/>
      <c r="D60" s="31"/>
      <c r="E60" s="31"/>
      <c r="F60" s="31"/>
      <c r="G60" s="31"/>
    </row>
    <row r="61" spans="1:14" x14ac:dyDescent="0.2">
      <c r="A61" s="29"/>
      <c r="B61" s="145"/>
      <c r="C61" s="25"/>
      <c r="D61" s="151"/>
      <c r="E61" s="151"/>
      <c r="F61" s="151"/>
      <c r="G61" s="151"/>
    </row>
    <row r="62" spans="1:14" x14ac:dyDescent="0.2">
      <c r="A62" s="29"/>
      <c r="B62" s="145"/>
      <c r="C62" s="25"/>
      <c r="D62" s="151"/>
      <c r="E62" s="151"/>
      <c r="F62" s="151"/>
      <c r="G62" s="151"/>
    </row>
    <row r="63" spans="1:14" x14ac:dyDescent="0.2">
      <c r="A63" s="29"/>
      <c r="B63" s="147"/>
      <c r="C63" s="30"/>
      <c r="D63" s="151"/>
      <c r="E63" s="151"/>
      <c r="F63" s="151"/>
      <c r="G63" s="151"/>
    </row>
    <row r="64" spans="1:14" x14ac:dyDescent="0.2">
      <c r="D64" s="151"/>
      <c r="E64" s="151"/>
      <c r="F64" s="151"/>
      <c r="G64" s="151"/>
    </row>
    <row r="65" spans="2:7" x14ac:dyDescent="0.2">
      <c r="B65" s="148"/>
      <c r="C65" s="12"/>
      <c r="D65" s="151"/>
      <c r="E65" s="151"/>
      <c r="F65" s="151"/>
      <c r="G65" s="151"/>
    </row>
    <row r="66" spans="2:7" x14ac:dyDescent="0.2">
      <c r="B66" s="148"/>
      <c r="C66" s="12"/>
      <c r="D66" s="151"/>
      <c r="E66" s="151"/>
      <c r="F66" s="151"/>
      <c r="G66" s="151"/>
    </row>
    <row r="67" spans="2:7" x14ac:dyDescent="0.2">
      <c r="D67" s="151"/>
      <c r="E67" s="151"/>
      <c r="F67" s="151"/>
      <c r="G67" s="151"/>
    </row>
    <row r="68" spans="2:7" x14ac:dyDescent="0.2">
      <c r="D68" s="151"/>
      <c r="E68" s="151"/>
      <c r="F68" s="151"/>
      <c r="G68" s="151"/>
    </row>
    <row r="69" spans="2:7" x14ac:dyDescent="0.2">
      <c r="D69" s="151"/>
      <c r="E69" s="151"/>
      <c r="F69" s="151"/>
      <c r="G69" s="151"/>
    </row>
    <row r="70" spans="2:7" x14ac:dyDescent="0.2">
      <c r="D70" s="151"/>
      <c r="E70" s="151"/>
      <c r="F70" s="151"/>
      <c r="G70" s="151"/>
    </row>
    <row r="71" spans="2:7" x14ac:dyDescent="0.2">
      <c r="D71" s="151"/>
      <c r="E71" s="151"/>
      <c r="F71" s="151"/>
      <c r="G71" s="151"/>
    </row>
    <row r="72" spans="2:7" x14ac:dyDescent="0.2">
      <c r="D72" s="151"/>
      <c r="E72" s="151"/>
      <c r="F72" s="151"/>
      <c r="G72" s="151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59055118110236227" right="0.39370078740157483" top="0.39370078740157483" bottom="0.39370078740157483" header="0" footer="0"/>
  <pageSetup paperSize="9"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0" t="s">
        <v>1</v>
      </c>
      <c r="D5" s="182"/>
      <c r="E5" s="183"/>
      <c r="F5" s="183"/>
      <c r="G5" s="183"/>
      <c r="H5" s="183"/>
      <c r="I5" s="183"/>
      <c r="J5" s="18"/>
    </row>
    <row r="6" spans="3:10" s="19" customFormat="1" x14ac:dyDescent="0.2">
      <c r="C6" s="181"/>
      <c r="D6" s="184"/>
      <c r="E6" s="185"/>
      <c r="F6" s="185"/>
      <c r="G6" s="185"/>
      <c r="H6" s="185"/>
      <c r="I6" s="185"/>
      <c r="J6" s="20"/>
    </row>
    <row r="7" spans="3:10" s="19" customFormat="1" ht="16.5" x14ac:dyDescent="0.2">
      <c r="C7" s="181" t="s">
        <v>2</v>
      </c>
      <c r="D7" s="184"/>
      <c r="E7" s="184"/>
      <c r="F7" s="184"/>
      <c r="G7" s="184"/>
      <c r="H7" s="184"/>
      <c r="I7" s="184"/>
      <c r="J7" s="21"/>
    </row>
    <row r="8" spans="3:10" s="19" customFormat="1" ht="16.5" x14ac:dyDescent="0.2">
      <c r="C8" s="181"/>
      <c r="D8" s="184"/>
      <c r="E8" s="184"/>
      <c r="F8" s="184"/>
      <c r="G8" s="184"/>
      <c r="H8" s="184"/>
      <c r="I8" s="184"/>
      <c r="J8" s="21"/>
    </row>
    <row r="9" spans="3:10" s="19" customFormat="1" x14ac:dyDescent="0.2">
      <c r="C9" s="181" t="s">
        <v>3</v>
      </c>
      <c r="D9" s="186"/>
      <c r="E9" s="186"/>
      <c r="F9" s="186"/>
      <c r="G9" s="186"/>
      <c r="H9" s="186"/>
      <c r="I9" s="186"/>
      <c r="J9" s="187"/>
    </row>
    <row r="10" spans="3:10" s="19" customFormat="1" x14ac:dyDescent="0.2">
      <c r="C10" s="181"/>
      <c r="D10" s="186"/>
      <c r="E10" s="186"/>
      <c r="F10" s="186"/>
      <c r="G10" s="186"/>
      <c r="H10" s="186"/>
      <c r="I10" s="186"/>
      <c r="J10" s="187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</vt:vector>
  </TitlesOfParts>
  <Company>International Monetary 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Сальникова Маргарита Юрьевна</cp:lastModifiedBy>
  <cp:lastPrinted>2025-06-03T18:17:12Z</cp:lastPrinted>
  <dcterms:created xsi:type="dcterms:W3CDTF">2006-11-20T21:34:44Z</dcterms:created>
  <dcterms:modified xsi:type="dcterms:W3CDTF">2026-06-05T08:20:09Z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